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50429 - Obnova nátěru 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'20250429 - Obnova nátěru ...'!$C$78:$K$352</definedName>
    <definedName name="_xlnm.Print_Area" localSheetId="1">'20250429 - Obnova nátěru ...'!$C$4:$J$37,'20250429 - Obnova nátěru ...'!$C$43:$J$62,'20250429 - Obnova nátěru ...'!$C$68:$K$352</definedName>
    <definedName name="_xlnm.Print_Titles" localSheetId="1">'20250429 - Obnova nátěru ...'!$78:$78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350"/>
  <c r="BH350"/>
  <c r="BG350"/>
  <c r="BF350"/>
  <c r="T350"/>
  <c r="R350"/>
  <c r="P350"/>
  <c r="BI348"/>
  <c r="BH348"/>
  <c r="BG348"/>
  <c r="BF348"/>
  <c r="T348"/>
  <c r="R348"/>
  <c r="P348"/>
  <c r="BI345"/>
  <c r="BH345"/>
  <c r="BG345"/>
  <c r="BF345"/>
  <c r="T345"/>
  <c r="R345"/>
  <c r="P345"/>
  <c r="BI342"/>
  <c r="BH342"/>
  <c r="BG342"/>
  <c r="BF342"/>
  <c r="T342"/>
  <c r="R342"/>
  <c r="P342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10"/>
  <c r="BH310"/>
  <c r="BG310"/>
  <c r="BF310"/>
  <c r="T310"/>
  <c r="R310"/>
  <c r="P310"/>
  <c r="BI290"/>
  <c r="BH290"/>
  <c r="BG290"/>
  <c r="BF290"/>
  <c r="T290"/>
  <c r="R290"/>
  <c r="P290"/>
  <c r="BI270"/>
  <c r="BH270"/>
  <c r="BG270"/>
  <c r="BF270"/>
  <c r="T270"/>
  <c r="R270"/>
  <c r="P270"/>
  <c r="BI250"/>
  <c r="BH250"/>
  <c r="BG250"/>
  <c r="BF250"/>
  <c r="T250"/>
  <c r="R250"/>
  <c r="P250"/>
  <c r="BI230"/>
  <c r="BH230"/>
  <c r="BG230"/>
  <c r="BF230"/>
  <c r="T230"/>
  <c r="R230"/>
  <c r="P230"/>
  <c r="BI210"/>
  <c r="BH210"/>
  <c r="BG210"/>
  <c r="BF210"/>
  <c r="T210"/>
  <c r="R210"/>
  <c r="P210"/>
  <c r="BI190"/>
  <c r="BH190"/>
  <c r="BG190"/>
  <c r="BF190"/>
  <c r="T190"/>
  <c r="R190"/>
  <c r="P190"/>
  <c r="BI170"/>
  <c r="BH170"/>
  <c r="BG170"/>
  <c r="BF170"/>
  <c r="T170"/>
  <c r="R170"/>
  <c r="P170"/>
  <c r="BI162"/>
  <c r="BH162"/>
  <c r="BG162"/>
  <c r="BF162"/>
  <c r="T162"/>
  <c r="R162"/>
  <c r="P162"/>
  <c r="BI155"/>
  <c r="BH155"/>
  <c r="BG155"/>
  <c r="BF155"/>
  <c r="T155"/>
  <c r="R155"/>
  <c r="P155"/>
  <c r="BI148"/>
  <c r="BH148"/>
  <c r="BG148"/>
  <c r="BF148"/>
  <c r="T148"/>
  <c r="R148"/>
  <c r="P148"/>
  <c r="BI141"/>
  <c r="BH141"/>
  <c r="BG141"/>
  <c r="BF141"/>
  <c r="T141"/>
  <c r="R141"/>
  <c r="P141"/>
  <c r="BI134"/>
  <c r="BH134"/>
  <c r="BG134"/>
  <c r="BF134"/>
  <c r="T134"/>
  <c r="R134"/>
  <c r="P134"/>
  <c r="BI127"/>
  <c r="BH127"/>
  <c r="BG127"/>
  <c r="BF127"/>
  <c r="T127"/>
  <c r="R127"/>
  <c r="P127"/>
  <c r="BI120"/>
  <c r="BH120"/>
  <c r="BG120"/>
  <c r="BF120"/>
  <c r="T120"/>
  <c r="R120"/>
  <c r="P120"/>
  <c r="BI113"/>
  <c r="BH113"/>
  <c r="BG113"/>
  <c r="BF113"/>
  <c r="T113"/>
  <c r="R113"/>
  <c r="P113"/>
  <c r="BI110"/>
  <c r="BH110"/>
  <c r="BG110"/>
  <c r="BF110"/>
  <c r="T110"/>
  <c r="R110"/>
  <c r="P110"/>
  <c r="BI109"/>
  <c r="BH109"/>
  <c r="BG109"/>
  <c r="BF109"/>
  <c r="T109"/>
  <c r="R109"/>
  <c r="P109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BI93"/>
  <c r="BH93"/>
  <c r="BG93"/>
  <c r="BF93"/>
  <c r="T93"/>
  <c r="R93"/>
  <c r="P93"/>
  <c r="BI86"/>
  <c r="BH86"/>
  <c r="BG86"/>
  <c r="BF86"/>
  <c r="T86"/>
  <c r="R86"/>
  <c r="P86"/>
  <c r="BI82"/>
  <c r="BH82"/>
  <c r="BG82"/>
  <c r="BF82"/>
  <c r="T82"/>
  <c r="R82"/>
  <c r="P82"/>
  <c r="J76"/>
  <c r="J75"/>
  <c r="F75"/>
  <c r="F73"/>
  <c r="E71"/>
  <c r="J51"/>
  <c r="J50"/>
  <c r="F50"/>
  <c r="F48"/>
  <c r="E46"/>
  <c r="J16"/>
  <c r="E16"/>
  <c r="F76"/>
  <c r="J15"/>
  <c r="J10"/>
  <c r="J48"/>
  <c i="1" r="L50"/>
  <c r="AM50"/>
  <c r="AM49"/>
  <c r="L49"/>
  <c r="AM47"/>
  <c r="L47"/>
  <c r="L45"/>
  <c r="L44"/>
  <c i="2" r="BK345"/>
  <c r="BK350"/>
  <c r="J110"/>
  <c r="BK230"/>
  <c r="J342"/>
  <c r="BK120"/>
  <c r="BK113"/>
  <c r="J162"/>
  <c r="J348"/>
  <c r="J335"/>
  <c r="J310"/>
  <c r="J337"/>
  <c r="J210"/>
  <c r="BK270"/>
  <c r="BK134"/>
  <c r="BK105"/>
  <c r="BK290"/>
  <c r="BK210"/>
  <c i="1" r="AS54"/>
  <c i="2" r="J170"/>
  <c r="J190"/>
  <c r="BK337"/>
  <c r="J290"/>
  <c r="BK127"/>
  <c r="BK82"/>
  <c r="J101"/>
  <c r="BK333"/>
  <c r="BK155"/>
  <c r="BK148"/>
  <c r="J109"/>
  <c r="J97"/>
  <c r="J333"/>
  <c r="J155"/>
  <c r="J141"/>
  <c r="BK86"/>
  <c r="BK339"/>
  <c r="J345"/>
  <c r="J82"/>
  <c r="J86"/>
  <c r="BK141"/>
  <c r="J270"/>
  <c r="BK348"/>
  <c r="J113"/>
  <c r="BK335"/>
  <c r="BK93"/>
  <c r="J93"/>
  <c r="BK101"/>
  <c r="BK97"/>
  <c r="BK190"/>
  <c r="BK310"/>
  <c r="J350"/>
  <c r="BK170"/>
  <c r="J127"/>
  <c r="J134"/>
  <c r="J120"/>
  <c r="BK109"/>
  <c r="BK162"/>
  <c r="J250"/>
  <c r="J148"/>
  <c r="J105"/>
  <c r="BK342"/>
  <c r="J339"/>
  <c r="BK110"/>
  <c r="J230"/>
  <c r="BK250"/>
  <c l="1" r="R81"/>
  <c r="T112"/>
  <c r="T332"/>
  <c r="P112"/>
  <c r="BK344"/>
  <c r="J344"/>
  <c r="J61"/>
  <c r="BK81"/>
  <c r="T81"/>
  <c r="P344"/>
  <c r="R112"/>
  <c r="R332"/>
  <c r="BK112"/>
  <c r="J112"/>
  <c r="J58"/>
  <c r="P332"/>
  <c r="P331"/>
  <c r="R344"/>
  <c r="P81"/>
  <c r="BK332"/>
  <c r="J332"/>
  <c r="J60"/>
  <c r="T344"/>
  <c r="F51"/>
  <c r="BE93"/>
  <c r="BE120"/>
  <c r="BE127"/>
  <c r="BE86"/>
  <c r="BE97"/>
  <c r="BE113"/>
  <c r="BE250"/>
  <c r="BE290"/>
  <c r="BE333"/>
  <c r="J73"/>
  <c r="BE101"/>
  <c r="BE148"/>
  <c r="BE155"/>
  <c r="BE335"/>
  <c r="BE82"/>
  <c r="BE110"/>
  <c r="BE141"/>
  <c r="BE134"/>
  <c r="BE190"/>
  <c r="BE337"/>
  <c r="BE339"/>
  <c r="BE342"/>
  <c r="BE345"/>
  <c r="BE348"/>
  <c r="BE350"/>
  <c r="BE105"/>
  <c r="BE109"/>
  <c r="BE210"/>
  <c r="BE270"/>
  <c r="BE310"/>
  <c r="BE162"/>
  <c r="BE170"/>
  <c r="BE230"/>
  <c r="F32"/>
  <c i="1" r="BA55"/>
  <c r="BA54"/>
  <c r="AW54"/>
  <c r="AK30"/>
  <c i="2" r="J32"/>
  <c i="1" r="AW55"/>
  <c i="2" r="F35"/>
  <c i="1" r="BD55"/>
  <c r="BD54"/>
  <c r="W33"/>
  <c i="2" r="F34"/>
  <c i="1" r="BC55"/>
  <c r="BC54"/>
  <c r="AY54"/>
  <c i="2" r="F33"/>
  <c i="1" r="BB55"/>
  <c r="BB54"/>
  <c r="W31"/>
  <c i="2" l="1" r="T80"/>
  <c r="BK80"/>
  <c r="J80"/>
  <c r="J56"/>
  <c r="T331"/>
  <c r="P80"/>
  <c r="P79"/>
  <c i="1" r="AU55"/>
  <c i="2" r="R331"/>
  <c r="T79"/>
  <c r="R80"/>
  <c r="R79"/>
  <c r="J81"/>
  <c r="J57"/>
  <c r="BK331"/>
  <c r="J331"/>
  <c r="J59"/>
  <c i="1" r="W32"/>
  <c r="W30"/>
  <c r="AX54"/>
  <c i="2" r="J31"/>
  <c i="1" r="AV55"/>
  <c r="AT55"/>
  <c i="2" r="F31"/>
  <c i="1" r="AZ55"/>
  <c r="AZ54"/>
  <c r="AV54"/>
  <c r="AK29"/>
  <c r="AU54"/>
  <c i="2" l="1" r="BK79"/>
  <c r="J79"/>
  <c r="J28"/>
  <c i="1" r="AG55"/>
  <c r="AG54"/>
  <c r="AK26"/>
  <c r="AK35"/>
  <c r="AT54"/>
  <c r="W29"/>
  <c i="2" l="1" r="J37"/>
  <c r="J55"/>
  <c i="1" r="AN54"/>
  <c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<sst xmlns="http://schemas.openxmlformats.org/spreadsheetml/2006/main">
  <si>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</si>
  <si>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</si>
  <si>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</si>
  <si>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</si>
  <si>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</si>
  <si>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{7de99954-892b-47f8-9a9c-3ae9479485c8}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</si>
  <si>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</si>
  <si>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</si>
  <si>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</si>
  <si>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</si>
  <si>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</si>
  <si>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</si>
  <si>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</si>
  <si>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</si>
  <si>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20250429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</si>
  <si>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</si>
  <si>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</si>
  <si>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Obnova nátěru střechy a okenních parapetů</t>
  </si>
  <si>
    <t>KSO:</t>
  </si>
  <si>
    <t/>
  </si>
  <si>
    <t>CC-CZ:</t>
  </si>
  <si>
    <t>Místo:</t>
  </si>
  <si>
    <t>Sokolovská 235/27</t>
  </si>
  <si>
    <t>Datum:</t>
  </si>
  <si>
    <t>29. 4. 2025</t>
  </si>
  <si>
    <t>Zadavatel:</t>
  </si>
  <si>
    <t>IČ:</t>
  </si>
  <si>
    <t>48895393</t>
  </si>
  <si>
    <t>Gymnázium Velké Meziříčí</t>
  </si>
  <si>
    <t>DIČ:</t>
  </si>
  <si>
    <t>Účastník:</t>
  </si>
  <si>
    <t>Vyplň údaj</t>
  </si>
  <si>
    <t>Projektant:</t>
  </si>
  <si>
    <t>17991820</t>
  </si>
  <si>
    <t>REVIZE STŘECH s.r.o.</t>
  </si>
  <si>
    <t>CZ17991820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</si>
  <si>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</si>
  <si>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</si>
  <si>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</si>
  <si>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</si>
  <si>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</si>
  <si>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</si>
  <si>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</si>
  <si>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</si>
  <si>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</si>
  <si>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</si>
  <si>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</si>
  <si>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</si>
  <si>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</si>
  <si>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</si>
  <si>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</si>
  <si>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</si>
  <si>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</si>
  <si>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</si>
  <si>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</si>
  <si>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</si>
  <si>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</si>
  <si>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</si>
  <si>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</si>
  <si>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</si>
  <si>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</si>
  <si>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</si>
  <si>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</si>
  <si>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</si>
  <si>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</si>
  <si>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</si>
  <si>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</si>
  <si>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</si>
  <si>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</si>
  <si>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</si>
  <si>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</si>
  <si>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</si>
  <si>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</si>
  <si>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</si>
  <si>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</si>
  <si>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</si>
  <si>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</si>
  <si>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</si>
  <si>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</si>
  <si>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</si>
  <si>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</si>
  <si>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</si>
  <si>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</si>
  <si>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</si>
  <si>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</si>
  <si>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</si>
  <si>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</si>
  <si>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</si>
  <si>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764 - Konstrukce klempířské</t>
  </si>
  <si>
    <t xml:space="preserve">    783 - Dokončovací práce - nátěry</t>
  </si>
  <si>
    <t>VRN - Vedlejší rozpočtové náklady</t>
  </si>
  <si>
    <t xml:space="preserve">    VRN3 - Zařízení staveniště</t>
  </si>
  <si>
    <t xml:space="preserve">    VRN6 - Územní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</si>
  <si>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</si>
  <si>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</si>
  <si>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</si>
  <si>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</si>
  <si>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</si>
  <si>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</si>
  <si>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</si>
  <si>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</si>
  <si>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</si>
  <si>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</si>
  <si>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</si>
  <si>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</si>
  <si>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</si>
  <si>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</si>
  <si>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</si>
  <si>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</si>
  <si>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764</t>
  </si>
  <si>
    <t>Konstrukce klempířské</t>
  </si>
  <si>
    <t>K</t>
  </si>
  <si>
    <t>764004861</t>
  </si>
  <si>
    <t>Demontáž klempířských konstrukcí svodu do suti</t>
  </si>
  <si>
    <t>m</t>
  </si>
  <si>
    <t>CS ÚRS 2025 01</t>
  </si>
  <si>
    <t>16</t>
  </si>
  <si>
    <t>1468561750</t>
  </si>
  <si>
    <t>Online PSC</t>
  </si>
  <si>
    <t>https://podminky.urs.cz/item/CS_URS_2025_01/764004861</t>
  </si>
  <si>
    <t>VV</t>
  </si>
  <si>
    <t>dle KV10</t>
  </si>
  <si>
    <t>176,8</t>
  </si>
  <si>
    <t>764004871</t>
  </si>
  <si>
    <t>Demontáž klempířských konstrukcí objímek svodu včetně upevnovacích prostředků ( trnů, hmoždinek apod.) do suti</t>
  </si>
  <si>
    <t>kus</t>
  </si>
  <si>
    <t>-965693741</t>
  </si>
  <si>
    <t>https://podminky.urs.cz/item/CS_URS_2025_01/764004871</t>
  </si>
  <si>
    <t>176,8*0,5</t>
  </si>
  <si>
    <t>zaokrouhlení na celé ks</t>
  </si>
  <si>
    <t>0,6</t>
  </si>
  <si>
    <t>Součet</t>
  </si>
  <si>
    <t>4</t>
  </si>
  <si>
    <t>3</t>
  </si>
  <si>
    <t>764518623</t>
  </si>
  <si>
    <t>Svod z pozinkovaného plechu s upraveným povrchem včetně objímek, kolen a odskoků kruhový, průměru 120 mm</t>
  </si>
  <si>
    <t>-952162461</t>
  </si>
  <si>
    <t>https://podminky.urs.cz/item/CS_URS_2025_01/764518623</t>
  </si>
  <si>
    <t>KV10</t>
  </si>
  <si>
    <t>764.Rpol.KV09</t>
  </si>
  <si>
    <t>D+M krycí lišta z oboustranně žárově pozinkovaného ocelového plechu, na lícové straně lakovaný, r.š. 170 mm, tl. plechu 0,6 mm, barva dle volby investora</t>
  </si>
  <si>
    <t>2079728815</t>
  </si>
  <si>
    <t>P</t>
  </si>
  <si>
    <t>Poznámka k položce:_x000d_
včetně ukotvení, tmelení, podtěsnění páskou</t>
  </si>
  <si>
    <t>KV09</t>
  </si>
  <si>
    <t>92,8</t>
  </si>
  <si>
    <t>5</t>
  </si>
  <si>
    <t>764001821</t>
  </si>
  <si>
    <t>Demontáž klempířských konstrukcí krytiny ze svitků nebo tabulí do suti</t>
  </si>
  <si>
    <t>m2</t>
  </si>
  <si>
    <t>502866418</t>
  </si>
  <si>
    <t>https://podminky.urs.cz/item/CS_URS_2025_01/764001821</t>
  </si>
  <si>
    <t>Výměna části plechové střešní krytiny se stojatou drážkou za novou včetně klempířského napojení na stávající konstrukci.</t>
  </si>
  <si>
    <t>1,15*(1,2*2,9)</t>
  </si>
  <si>
    <t>6</t>
  </si>
  <si>
    <t>764111413</t>
  </si>
  <si>
    <t>Krytina ze svitků nebo tabulí z pozinkovaného plechu s úpravou u okapů, prostupů a výčnělků střechy rovné drážkováním ze svitků rš 670 mm, sklon střechy přes 30 do 60°</t>
  </si>
  <si>
    <t>460423774</t>
  </si>
  <si>
    <t>https://podminky.urs.cz/item/CS_URS_2025_01/764111413</t>
  </si>
  <si>
    <t>7</t>
  </si>
  <si>
    <t>764.Rpol.001</t>
  </si>
  <si>
    <t>D+M klempířské přepracování napojení odtoku v místě žlabu na svislou část svodu - vč. dodávky potřebného materiálu</t>
  </si>
  <si>
    <t>1027389520</t>
  </si>
  <si>
    <t>8</t>
  </si>
  <si>
    <t>998764313</t>
  </si>
  <si>
    <t>Přesun hmot pro konstrukce klempířské stanovený procentní sazbou (%) z ceny vodorovná dopravní vzdálenost do 50 m ruční (bez užtití mechanizace) v objektech výšky přes 12 do 24 m</t>
  </si>
  <si>
    <t>%</t>
  </si>
  <si>
    <t>-835300192</t>
  </si>
  <si>
    <t>https://podminky.urs.cz/item/CS_URS_2025_01/998764313</t>
  </si>
  <si>
    <t>783</t>
  </si>
  <si>
    <t>Dokončovací práce - nátěry</t>
  </si>
  <si>
    <t>9</t>
  </si>
  <si>
    <t>783506821</t>
  </si>
  <si>
    <t>Odstranění nátěrů z krytiny sklonu přes 30° do 60° obroušením</t>
  </si>
  <si>
    <t>540024481</t>
  </si>
  <si>
    <t>https://podminky.urs.cz/item/CS_URS_2025_01/783506821</t>
  </si>
  <si>
    <t>Poznámka k položce:_x000d_
viz. Technická zpráva: strana 5:_x000d_
"Natíraný povrch musí být před zahájením nátěrových prací mechanicky a ručně očištěn na stupeň Sa 2½, což znamená téměř čistý kov po celé ploše. U detailů, jako jsou pertly a složité tvary, je požadováno očištění na stupeň St 2. Vzhledem k pokročilé degradaci je nezbytné 100% odstranění všech stávajících nátěrů."</t>
  </si>
  <si>
    <t>součet jednotlivých ploch krytiny</t>
  </si>
  <si>
    <t>156,85+173,88+10+154,36+207,82+10,42+121,7+133,97+94,98+34,59+34,97+8,77+8,67+16,44+6,5+33,71+27,3+33,89+4,62+16,38+130,97+121,37+16,22+18,27+32,16</t>
  </si>
  <si>
    <t>94,94+3,82+3,92+3,82+3,91+0,63+2,33+1,54+2,48+2,6+3,31+1,47+1,48+3,19+11,68+1,05+1,95+2,81+3,12+0,86+4,04+3,94</t>
  </si>
  <si>
    <t>10</t>
  </si>
  <si>
    <t>783501523</t>
  </si>
  <si>
    <t>Příprava podkladu krytiny před provedením nátěru sklonu přes 30° do 60° omytím tlakovou vodou</t>
  </si>
  <si>
    <t>-1424873267</t>
  </si>
  <si>
    <t>https://podminky.urs.cz/item/CS_URS_2025_01/783501523</t>
  </si>
  <si>
    <t>Poznámka k položce:_x000d_
viz. Technická zpráva: strana 5:_x000d_
"Po mechanickém očištění následuje tryskání tlakovou vodou s přisáváním písku (cca 500 bar) ... "</t>
  </si>
  <si>
    <t>11</t>
  </si>
  <si>
    <t>783501621</t>
  </si>
  <si>
    <t>Příprava podkladu krytiny před provedením nátěru sklonu přes 30° do 60° osušením</t>
  </si>
  <si>
    <t>882816210</t>
  </si>
  <si>
    <t>https://podminky.urs.cz/item/CS_URS_2025_01/783501621</t>
  </si>
  <si>
    <t>Poznámka k položce:_x000d_
viz. Technická zpráva: strana 5:_x000d_
"... přičemž povrch se následně očistí od zbytků abraziva suchým tlakovým vzduchem nebo se ponechá k dokonalému oschnutí."</t>
  </si>
  <si>
    <t>783501323</t>
  </si>
  <si>
    <t>Příprava podkladu krytiny před provedením nátěru sklonu přes 30° do 60° odmaštění</t>
  </si>
  <si>
    <t>1312454144</t>
  </si>
  <si>
    <t>https://podminky.urs.cz/item/CS_URS_2025_01/783501323</t>
  </si>
  <si>
    <t>Poznámka k položce:_x000d_
viz. Technická zpráva: strana 5:_x000d_
"Po mechanickém očištění je povrch důkladně odmaštěn biologicky rozložitelným přípravkem ředěným vodou dle technického listu (například v poměru 1:20)."</t>
  </si>
  <si>
    <t>13</t>
  </si>
  <si>
    <t>1825799036</t>
  </si>
  <si>
    <t>Poznámka k položce:_x000d_
viz. Technická zpráva: strana 5:_x000d_
"Poté následuje oplach tlakovou vodou a povrch se nechá dokonale vyschnout."</t>
  </si>
  <si>
    <t>14</t>
  </si>
  <si>
    <t>783533001</t>
  </si>
  <si>
    <t>Základní (napouštěcí ) nátěr krytiny krytiny plechové sklonu střechy do 10° jednonásobný epoxidový</t>
  </si>
  <si>
    <t>1610980369</t>
  </si>
  <si>
    <t>https://podminky.urs.cz/item/CS_URS_2025_01/783533001</t>
  </si>
  <si>
    <t>Poznámka k položce:_x000d_
viz. Technická zpráva: strana 5:_x000d_
"WP kotvící nátěr: 15 μm"_x000d_
"První vrstva nátěrového systému, tzv. kotvící nátěr, musí být aplikována do 8 hodin po dokončení přípravy povrchu, aby nedošlo ke kontaminaci nebo zvlhnutí. Tato vrstva se nanáší v maximální tloušťce 20 μm (spotřeba cca 50 g/m²) a do celkové tloušťky nátěrového systému se nezapočítává."</t>
  </si>
  <si>
    <t>15</t>
  </si>
  <si>
    <t>783434201</t>
  </si>
  <si>
    <t>Základní antikorozní nátěr klempířských konstrukcí jednonásobný epoxidový</t>
  </si>
  <si>
    <t>-1117347446</t>
  </si>
  <si>
    <t>https://podminky.urs.cz/item/CS_URS_2025_01/783434201</t>
  </si>
  <si>
    <t>Poznámka k položce:_x000d_
zde volba položky - určeno pro krytinu !!!_x000d_
_x000d_
viz. Technická zpráva: strana 5:_x000d_
"EP Antikorozní epoxidové nátěrové hmoty: 60 μm"_x000d_
"Po zaschnutí kotvící vrstvy následuje aplikace základního antikorozního nátěru na epoxidové bázi, rovněž v jedné vrstvě, a to v tloušťce suchého filmu 60 μm (mokrá vrstva cca 140 μm). Tato vrstva se nanáší metodou vysokotlakého bezvzduchového nástřiku."</t>
  </si>
  <si>
    <t>783547001</t>
  </si>
  <si>
    <t>Krycí nátěr (email) krytiny krytiny plechové sklonu střechy do 10° jednonásobný polyuretanový</t>
  </si>
  <si>
    <t>-56245416</t>
  </si>
  <si>
    <t>https://podminky.urs.cz/item/CS_URS_2025_01/783547001</t>
  </si>
  <si>
    <t>Poznámka k položce:_x000d_
viz. Technická zpráva: strana 5:_x000d_
"PUR Vrchní polyuretanové nátěrové hmoty: 140 μm (2 × 70)"_x000d_
viz. Technická zpráva: strana 6:_x000d_
"Po vytvrzení základní vrstvy se aplikuje vrchní nátěr na polyuretanové bázi ve dvou vrstvách křížem na sebe, každá o tloušťce 70 μm (celkem 140 μm suchého filmu, mokrá vrstva cca 2 × 160 μm). Příklady vhodných materiálů jsou epoxidové a polyuretanové nátěrové hmoty určené pro stavební konstrukce."</t>
  </si>
  <si>
    <t>1767,7*2 'Přepočtené koeficientem množství</t>
  </si>
  <si>
    <t>17</t>
  </si>
  <si>
    <t>783406801</t>
  </si>
  <si>
    <t>Odstranění nátěrů z klempířských konstrukcí obroušením</t>
  </si>
  <si>
    <t>-1853264770</t>
  </si>
  <si>
    <t>https://podminky.urs.cz/item/CS_URS_2025_01/783406801</t>
  </si>
  <si>
    <t>KV01</t>
  </si>
  <si>
    <t>47,17</t>
  </si>
  <si>
    <t>KV02</t>
  </si>
  <si>
    <t>46,07</t>
  </si>
  <si>
    <t>KV03</t>
  </si>
  <si>
    <t>25,16</t>
  </si>
  <si>
    <t>KV04</t>
  </si>
  <si>
    <t>10,44</t>
  </si>
  <si>
    <t>KV05</t>
  </si>
  <si>
    <t>31,43</t>
  </si>
  <si>
    <t>KV06</t>
  </si>
  <si>
    <t>58,11</t>
  </si>
  <si>
    <t>KV07</t>
  </si>
  <si>
    <t>84,86</t>
  </si>
  <si>
    <t>KV08</t>
  </si>
  <si>
    <t>4,67</t>
  </si>
  <si>
    <t>18</t>
  </si>
  <si>
    <t>783501503</t>
  </si>
  <si>
    <t>Příprava podkladu krytiny před provedením nátěru sklonu do 10° omytím tlakovou vodou</t>
  </si>
  <si>
    <t>1135964914</t>
  </si>
  <si>
    <t>https://podminky.urs.cz/item/CS_URS_2025_01/783501503</t>
  </si>
  <si>
    <t>Poznámka k položce:_x000d_
zde volba položky - pro klempířské konstrukce !!!_x000d_
_x000d_
viz. Technická zpráva: strana 5:_x000d_
"Po mechanickém očištění následuje tryskání tlakovou vodou s přisáváním písku (cca 500 bar) ... "</t>
  </si>
  <si>
    <t>19</t>
  </si>
  <si>
    <t>783401601</t>
  </si>
  <si>
    <t>Příprava podkladu klempířských konstrukcí před provedením nátěru osušením</t>
  </si>
  <si>
    <t>-93667503</t>
  </si>
  <si>
    <t>https://podminky.urs.cz/item/CS_URS_2025_01/783401601</t>
  </si>
  <si>
    <t>20</t>
  </si>
  <si>
    <t>783401311</t>
  </si>
  <si>
    <t>Příprava podkladu klempířských konstrukcí před provedením nátěru odmaštěním odmašťovačem vodou ředitelným</t>
  </si>
  <si>
    <t>305448259</t>
  </si>
  <si>
    <t>https://podminky.urs.cz/item/CS_URS_2025_01/783401311</t>
  </si>
  <si>
    <t>338675757</t>
  </si>
  <si>
    <t>Poznámka k položce:_x000d_
zde volba položky - pro klempířské konstrukce !!!_x000d_
_x000d_
viz. Technická zpráva: strana 5:_x000d_
"Poté následuje oplach tlakovou vodou a povrch se nechá dokonale vyschnout."</t>
  </si>
  <si>
    <t>22</t>
  </si>
  <si>
    <t>783434101</t>
  </si>
  <si>
    <t>Základní nátěr klempířských konstrukcí jednonásobný epoxidový</t>
  </si>
  <si>
    <t>920579969</t>
  </si>
  <si>
    <t>https://podminky.urs.cz/item/CS_URS_2025_01/783434101</t>
  </si>
  <si>
    <t>23</t>
  </si>
  <si>
    <t>1235205805</t>
  </si>
  <si>
    <t>Poznámka k položce:_x000d_
viz. Technická zpráva: strana 5:_x000d_
"EP Antikorozní epoxidové nátěrové hmoty: 60 μm"_x000d_
"Po zaschnutí kotvící vrstvy následuje aplikace základního antikorozního nátěru na epoxidové bázi, rovněž v jedné vrstvě, a to v tloušťce suchého filmu 60 μm (mokrá vrstva cca 140 μm). Tato vrstva se nanáší metodou vysokotlakého bezvzduchového nástřiku."</t>
  </si>
  <si>
    <t>24</t>
  </si>
  <si>
    <t>783447101</t>
  </si>
  <si>
    <t>Krycí nátěr (email) klempířských konstrukcí jednonásobný polyuretanový</t>
  </si>
  <si>
    <t>2121132798</t>
  </si>
  <si>
    <t>https://podminky.urs.cz/item/CS_URS_2025_01/783447101</t>
  </si>
  <si>
    <t>307,91*2 'Přepočtené koeficientem množství</t>
  </si>
  <si>
    <t>VRN</t>
  </si>
  <si>
    <t>Vedlejší rozpočtové náklady</t>
  </si>
  <si>
    <t>VRN3</t>
  </si>
  <si>
    <t>Zařízení staveniště</t>
  </si>
  <si>
    <t>25</t>
  </si>
  <si>
    <t>030001000</t>
  </si>
  <si>
    <t>…</t>
  </si>
  <si>
    <t>1024</t>
  </si>
  <si>
    <t>-1595772997</t>
  </si>
  <si>
    <t>https://podminky.urs.cz/item/CS_URS_2025_01/030001000</t>
  </si>
  <si>
    <t>26</t>
  </si>
  <si>
    <t>030.Rpol.NSV</t>
  </si>
  <si>
    <t>Náklady na stavební výtah po dobu výstavby</t>
  </si>
  <si>
    <t>1308271764</t>
  </si>
  <si>
    <t>Poznámka k položce:_x000d_
viz. Technická zpráva: strana 7:_x000d_
"Skladování a dopravu materiálů se předpokládá provádět pomocí stavebního výtahem či pomocného lešení které zajistí vertikální dopravu."</t>
  </si>
  <si>
    <t>27</t>
  </si>
  <si>
    <t>033203000</t>
  </si>
  <si>
    <t>Spotřeba energií pro zařízení staveniště</t>
  </si>
  <si>
    <t>-915983221</t>
  </si>
  <si>
    <t>https://podminky.urs.cz/item/CS_URS_2025_01/033203000</t>
  </si>
  <si>
    <t>28</t>
  </si>
  <si>
    <t>034203000</t>
  </si>
  <si>
    <t>Opatření na ochranu pozemků sousedních se staveništěm</t>
  </si>
  <si>
    <t>-1926125031</t>
  </si>
  <si>
    <t>https://podminky.urs.cz/item/CS_URS_2025_01/034203000</t>
  </si>
  <si>
    <t>Poznámka k položce:_x000d_
viz. Technická zpráva: strana 7:_x000d_
"Při aplikaci nástřikem je nutné zabezpečit okolí proti úletu nátěrových hmot a kontaminaci. Veškeré práce musí být prováděny v souladu s předpisy na ochranu zdraví a životního prostředí. V případě technických problémů je vhodné konzultovat s výrobcem nátěrových hmot nebo technickým dozorem."</t>
  </si>
  <si>
    <t>29</t>
  </si>
  <si>
    <t>039103000</t>
  </si>
  <si>
    <t>Rozebrání, bourání a odvoz zařízení staveniště</t>
  </si>
  <si>
    <t>808962713</t>
  </si>
  <si>
    <t>https://podminky.urs.cz/item/CS_URS_2025_01/039103000</t>
  </si>
  <si>
    <t>VRN6</t>
  </si>
  <si>
    <t>Územní vlivy</t>
  </si>
  <si>
    <t>30</t>
  </si>
  <si>
    <t>061002000</t>
  </si>
  <si>
    <t>Vliv klimatických podmínek</t>
  </si>
  <si>
    <t>2054595961</t>
  </si>
  <si>
    <t>https://podminky.urs.cz/item/CS_URS_2025_01/061002000</t>
  </si>
  <si>
    <t>Poznámka k položce:_x000d_
viz. Technická zpráva: strana 5:_x000d_
"Veškeré práce navržené v této projektové dokumentaci nutno provádět za takových podmínek, aby nedošlo k zatečení srážkové vody do konstrukcí objektu, resp. do interiéru objektu (tzn. důsledné a dostatečné zakrývání konstrukcí při přerušení prací, důsledná etapizace prací apod.). Riziko zatečení nese realizační firma."</t>
  </si>
  <si>
    <t>31</t>
  </si>
  <si>
    <t>063303000</t>
  </si>
  <si>
    <t>Práce ve výškách, v hloubkách</t>
  </si>
  <si>
    <t>1668039156</t>
  </si>
  <si>
    <t>https://podminky.urs.cz/item/CS_URS_2025_01/063303000</t>
  </si>
  <si>
    <t>32</t>
  </si>
  <si>
    <t>065002000</t>
  </si>
  <si>
    <t>Mimostaveništní doprava materiálů, výrobků a strojů</t>
  </si>
  <si>
    <t>-345577156</t>
  </si>
  <si>
    <t>https://podminky.urs.cz/item/CS_URS_2025_01/065002000</t>
  </si>
  <si>
    <t>Poznámka k položce:_x000d_
doprava materiálů na stavbu, odvoz odstraněných nátěrových hmot, demontovaných klempířských konstrukcí, obalů apod. vč. ekologické likvidace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</si>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</sst>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4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46" fillId="0" borderId="27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vertical="top"/>
    </xf>
    <xf numFmtId="0" fontId="47" fillId="0" borderId="1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horizontal="center" vertical="center"/>
    </xf>
    <xf numFmtId="49" fontId="47" fillId="0" borderId="1" xfId="0" applyNumberFormat="1" applyFont="1" applyBorder="1" applyAlignment="1" applyProtection="1">
      <alignment horizontal="left" vertical="center"/>
    </xf>
    <xf numFmtId="0" fontId="46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764004861" TargetMode="External" /><Relationship Id="rId2" Type="http://schemas.openxmlformats.org/officeDocument/2006/relationships/hyperlink" Target="https://podminky.urs.cz/item/CS_URS_2025_01/764004871" TargetMode="External" /><Relationship Id="rId3" Type="http://schemas.openxmlformats.org/officeDocument/2006/relationships/hyperlink" Target="https://podminky.urs.cz/item/CS_URS_2025_01/764518623" TargetMode="External" /><Relationship Id="rId4" Type="http://schemas.openxmlformats.org/officeDocument/2006/relationships/hyperlink" Target="https://podminky.urs.cz/item/CS_URS_2025_01/764001821" TargetMode="External" /><Relationship Id="rId5" Type="http://schemas.openxmlformats.org/officeDocument/2006/relationships/hyperlink" Target="https://podminky.urs.cz/item/CS_URS_2025_01/764111413" TargetMode="External" /><Relationship Id="rId6" Type="http://schemas.openxmlformats.org/officeDocument/2006/relationships/hyperlink" Target="https://podminky.urs.cz/item/CS_URS_2025_01/998764313" TargetMode="External" /><Relationship Id="rId7" Type="http://schemas.openxmlformats.org/officeDocument/2006/relationships/hyperlink" Target="https://podminky.urs.cz/item/CS_URS_2025_01/783506821" TargetMode="External" /><Relationship Id="rId8" Type="http://schemas.openxmlformats.org/officeDocument/2006/relationships/hyperlink" Target="https://podminky.urs.cz/item/CS_URS_2025_01/783501523" TargetMode="External" /><Relationship Id="rId9" Type="http://schemas.openxmlformats.org/officeDocument/2006/relationships/hyperlink" Target="https://podminky.urs.cz/item/CS_URS_2025_01/783501621" TargetMode="External" /><Relationship Id="rId10" Type="http://schemas.openxmlformats.org/officeDocument/2006/relationships/hyperlink" Target="https://podminky.urs.cz/item/CS_URS_2025_01/783501323" TargetMode="External" /><Relationship Id="rId11" Type="http://schemas.openxmlformats.org/officeDocument/2006/relationships/hyperlink" Target="https://podminky.urs.cz/item/CS_URS_2025_01/783501523" TargetMode="External" /><Relationship Id="rId12" Type="http://schemas.openxmlformats.org/officeDocument/2006/relationships/hyperlink" Target="https://podminky.urs.cz/item/CS_URS_2025_01/783533001" TargetMode="External" /><Relationship Id="rId13" Type="http://schemas.openxmlformats.org/officeDocument/2006/relationships/hyperlink" Target="https://podminky.urs.cz/item/CS_URS_2025_01/783434201" TargetMode="External" /><Relationship Id="rId14" Type="http://schemas.openxmlformats.org/officeDocument/2006/relationships/hyperlink" Target="https://podminky.urs.cz/item/CS_URS_2025_01/783547001" TargetMode="External" /><Relationship Id="rId15" Type="http://schemas.openxmlformats.org/officeDocument/2006/relationships/hyperlink" Target="https://podminky.urs.cz/item/CS_URS_2025_01/783406801" TargetMode="External" /><Relationship Id="rId16" Type="http://schemas.openxmlformats.org/officeDocument/2006/relationships/hyperlink" Target="https://podminky.urs.cz/item/CS_URS_2025_01/783501503" TargetMode="External" /><Relationship Id="rId17" Type="http://schemas.openxmlformats.org/officeDocument/2006/relationships/hyperlink" Target="https://podminky.urs.cz/item/CS_URS_2025_01/783401601" TargetMode="External" /><Relationship Id="rId18" Type="http://schemas.openxmlformats.org/officeDocument/2006/relationships/hyperlink" Target="https://podminky.urs.cz/item/CS_URS_2025_01/783401311" TargetMode="External" /><Relationship Id="rId19" Type="http://schemas.openxmlformats.org/officeDocument/2006/relationships/hyperlink" Target="https://podminky.urs.cz/item/CS_URS_2025_01/783501503" TargetMode="External" /><Relationship Id="rId20" Type="http://schemas.openxmlformats.org/officeDocument/2006/relationships/hyperlink" Target="https://podminky.urs.cz/item/CS_URS_2025_01/783434101" TargetMode="External" /><Relationship Id="rId21" Type="http://schemas.openxmlformats.org/officeDocument/2006/relationships/hyperlink" Target="https://podminky.urs.cz/item/CS_URS_2025_01/783434201" TargetMode="External" /><Relationship Id="rId22" Type="http://schemas.openxmlformats.org/officeDocument/2006/relationships/hyperlink" Target="https://podminky.urs.cz/item/CS_URS_2025_01/783447101" TargetMode="External" /><Relationship Id="rId23" Type="http://schemas.openxmlformats.org/officeDocument/2006/relationships/hyperlink" Target="https://podminky.urs.cz/item/CS_URS_2025_01/030001000" TargetMode="External" /><Relationship Id="rId24" Type="http://schemas.openxmlformats.org/officeDocument/2006/relationships/hyperlink" Target="https://podminky.urs.cz/item/CS_URS_2025_01/033203000" TargetMode="External" /><Relationship Id="rId25" Type="http://schemas.openxmlformats.org/officeDocument/2006/relationships/hyperlink" Target="https://podminky.urs.cz/item/CS_URS_2025_01/034203000" TargetMode="External" /><Relationship Id="rId26" Type="http://schemas.openxmlformats.org/officeDocument/2006/relationships/hyperlink" Target="https://podminky.urs.cz/item/CS_URS_2025_01/039103000" TargetMode="External" /><Relationship Id="rId27" Type="http://schemas.openxmlformats.org/officeDocument/2006/relationships/hyperlink" Target="https://podminky.urs.cz/item/CS_URS_2025_01/061002000" TargetMode="External" /><Relationship Id="rId28" Type="http://schemas.openxmlformats.org/officeDocument/2006/relationships/hyperlink" Target="https://podminky.urs.cz/item/CS_URS_2025_01/063303000" TargetMode="External" /><Relationship Id="rId29" Type="http://schemas.openxmlformats.org/officeDocument/2006/relationships/hyperlink" Target="https://podminky.urs.cz/item/CS_URS_2025_01/065002000" TargetMode="External" /><Relationship Id="rId3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31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31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31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33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35</v>
      </c>
      <c r="AO17" s="24"/>
      <c r="AP17" s="24"/>
      <c r="AQ17" s="24"/>
      <c r="AR17" s="22"/>
      <c r="BE17" s="33"/>
      <c r="BS17" s="19" t="s">
        <v>36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37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33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34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35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38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39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40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41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42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43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44</v>
      </c>
      <c r="E29" s="49"/>
      <c r="F29" s="34" t="s">
        <v>45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46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47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48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49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50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51</v>
      </c>
      <c r="U35" s="56"/>
      <c r="V35" s="56"/>
      <c r="W35" s="56"/>
      <c r="X35" s="58" t="s">
        <v>52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53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20250429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Obnova nátěru střechy a okenních parapetů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Sokolovská 235/27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29. 4. 2025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Gymnázium Velké Meziříčí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32</v>
      </c>
      <c r="AJ49" s="42"/>
      <c r="AK49" s="42"/>
      <c r="AL49" s="42"/>
      <c r="AM49" s="75" t="str">
        <f>IF(E17="","",E17)</f>
        <v>REVIZE STŘECH s.r.o.</v>
      </c>
      <c r="AN49" s="66"/>
      <c r="AO49" s="66"/>
      <c r="AP49" s="66"/>
      <c r="AQ49" s="42"/>
      <c r="AR49" s="46"/>
      <c r="AS49" s="76" t="s">
        <v>54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30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37</v>
      </c>
      <c r="AJ50" s="42"/>
      <c r="AK50" s="42"/>
      <c r="AL50" s="42"/>
      <c r="AM50" s="75" t="str">
        <f>IF(E20="","",E20)</f>
        <v>REVIZE STŘECH 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55</v>
      </c>
      <c r="D52" s="89"/>
      <c r="E52" s="89"/>
      <c r="F52" s="89"/>
      <c r="G52" s="89"/>
      <c r="H52" s="90"/>
      <c r="I52" s="91" t="s">
        <v>56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57</v>
      </c>
      <c r="AH52" s="89"/>
      <c r="AI52" s="89"/>
      <c r="AJ52" s="89"/>
      <c r="AK52" s="89"/>
      <c r="AL52" s="89"/>
      <c r="AM52" s="89"/>
      <c r="AN52" s="91" t="s">
        <v>58</v>
      </c>
      <c r="AO52" s="89"/>
      <c r="AP52" s="89"/>
      <c r="AQ52" s="93" t="s">
        <v>59</v>
      </c>
      <c r="AR52" s="46"/>
      <c r="AS52" s="94" t="s">
        <v>60</v>
      </c>
      <c r="AT52" s="95" t="s">
        <v>61</v>
      </c>
      <c r="AU52" s="95" t="s">
        <v>62</v>
      </c>
      <c r="AV52" s="95" t="s">
        <v>63</v>
      </c>
      <c r="AW52" s="95" t="s">
        <v>64</v>
      </c>
      <c r="AX52" s="95" t="s">
        <v>65</v>
      </c>
      <c r="AY52" s="95" t="s">
        <v>66</v>
      </c>
      <c r="AZ52" s="95" t="s">
        <v>67</v>
      </c>
      <c r="BA52" s="95" t="s">
        <v>68</v>
      </c>
      <c r="BB52" s="95" t="s">
        <v>69</v>
      </c>
      <c r="BC52" s="95" t="s">
        <v>70</v>
      </c>
      <c r="BD52" s="96" t="s">
        <v>71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72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73</v>
      </c>
      <c r="BT54" s="111" t="s">
        <v>74</v>
      </c>
      <c r="BV54" s="111" t="s">
        <v>75</v>
      </c>
      <c r="BW54" s="111" t="s">
        <v>5</v>
      </c>
      <c r="BX54" s="111" t="s">
        <v>76</v>
      </c>
      <c r="CL54" s="111" t="s">
        <v>19</v>
      </c>
    </row>
    <row r="55" s="7" customFormat="1" ht="24.75" customHeight="1">
      <c r="A55" s="112" t="s">
        <v>77</v>
      </c>
      <c r="B55" s="113"/>
      <c r="C55" s="114"/>
      <c r="D55" s="115" t="s">
        <v>14</v>
      </c>
      <c r="E55" s="115"/>
      <c r="F55" s="115"/>
      <c r="G55" s="115"/>
      <c r="H55" s="115"/>
      <c r="I55" s="116"/>
      <c r="J55" s="115" t="s">
        <v>17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'20250429 - Obnova nátěru ...'!J28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78</v>
      </c>
      <c r="AR55" s="119"/>
      <c r="AS55" s="120">
        <v>0</v>
      </c>
      <c r="AT55" s="121">
        <f>ROUND(SUM(AV55:AW55),2)</f>
        <v>0</v>
      </c>
      <c r="AU55" s="122">
        <f>'20250429 - Obnova nátěru ...'!P79</f>
        <v>0</v>
      </c>
      <c r="AV55" s="121">
        <f>'20250429 - Obnova nátěru ...'!J31</f>
        <v>0</v>
      </c>
      <c r="AW55" s="121">
        <f>'20250429 - Obnova nátěru ...'!J32</f>
        <v>0</v>
      </c>
      <c r="AX55" s="121">
        <f>'20250429 - Obnova nátěru ...'!J33</f>
        <v>0</v>
      </c>
      <c r="AY55" s="121">
        <f>'20250429 - Obnova nátěru ...'!J34</f>
        <v>0</v>
      </c>
      <c r="AZ55" s="121">
        <f>'20250429 - Obnova nátěru ...'!F31</f>
        <v>0</v>
      </c>
      <c r="BA55" s="121">
        <f>'20250429 - Obnova nátěru ...'!F32</f>
        <v>0</v>
      </c>
      <c r="BB55" s="121">
        <f>'20250429 - Obnova nátěru ...'!F33</f>
        <v>0</v>
      </c>
      <c r="BC55" s="121">
        <f>'20250429 - Obnova nátěru ...'!F34</f>
        <v>0</v>
      </c>
      <c r="BD55" s="123">
        <f>'20250429 - Obnova nátěru ...'!F35</f>
        <v>0</v>
      </c>
      <c r="BE55" s="7"/>
      <c r="BT55" s="124" t="s">
        <v>79</v>
      </c>
      <c r="BU55" s="124" t="s">
        <v>80</v>
      </c>
      <c r="BV55" s="124" t="s">
        <v>75</v>
      </c>
      <c r="BW55" s="124" t="s">
        <v>5</v>
      </c>
      <c r="BX55" s="124" t="s">
        <v>76</v>
      </c>
      <c r="CL55" s="124" t="s">
        <v>19</v>
      </c>
    </row>
    <row r="56" s="2" customFormat="1" ht="30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6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</row>
    <row r="57" s="2" customFormat="1" ht="6.96" customHeight="1">
      <c r="A57" s="40"/>
      <c r="B57" s="61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</sheetData>
  <sheetProtection sheet="1" formatColumns="0" formatRows="0" objects="1" scenarios="1" spinCount="100000" saltValue="QXrc/aiW95HeZ4AWjoBM8pZ6sFwSl0oXLEDQBVvK1jImtf9VzFf3xUwU8TC6o/3jJqW4z87sZOaxpg6xL8tvBQ==" hashValue="AdxLCkWDULbA3HhN/Bf2DQynSAoALVxNpNi0qu1WDuODjjY61fB3+Q+DzlCLPhYUaD66+gOJ97E+wLIqTG1/cA==" algorithmName="SHA-512" password="DE8E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0250429 - Obnova nátěru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5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2"/>
      <c r="AT3" s="19" t="s">
        <v>81</v>
      </c>
    </row>
    <row r="4" s="1" customFormat="1" ht="24.96" customHeight="1">
      <c r="B4" s="22"/>
      <c r="D4" s="127" t="s">
        <v>82</v>
      </c>
      <c r="L4" s="22"/>
      <c r="M4" s="128" t="s">
        <v>10</v>
      </c>
      <c r="AT4" s="19" t="s">
        <v>4</v>
      </c>
    </row>
    <row r="5" s="1" customFormat="1" ht="6.96" customHeight="1">
      <c r="B5" s="22"/>
      <c r="L5" s="22"/>
    </row>
    <row r="6" s="2" customFormat="1" ht="12" customHeight="1">
      <c r="A6" s="40"/>
      <c r="B6" s="46"/>
      <c r="C6" s="40"/>
      <c r="D6" s="129" t="s">
        <v>16</v>
      </c>
      <c r="E6" s="40"/>
      <c r="F6" s="40"/>
      <c r="G6" s="40"/>
      <c r="H6" s="40"/>
      <c r="I6" s="40"/>
      <c r="J6" s="40"/>
      <c r="K6" s="40"/>
      <c r="L6" s="13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</row>
    <row r="7" s="2" customFormat="1" ht="16.5" customHeight="1">
      <c r="A7" s="40"/>
      <c r="B7" s="46"/>
      <c r="C7" s="40"/>
      <c r="D7" s="40"/>
      <c r="E7" s="131" t="s">
        <v>17</v>
      </c>
      <c r="F7" s="40"/>
      <c r="G7" s="40"/>
      <c r="H7" s="40"/>
      <c r="I7" s="40"/>
      <c r="J7" s="40"/>
      <c r="K7" s="40"/>
      <c r="L7" s="13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</row>
    <row r="8" s="2" customFormat="1">
      <c r="A8" s="40"/>
      <c r="B8" s="46"/>
      <c r="C8" s="40"/>
      <c r="D8" s="40"/>
      <c r="E8" s="40"/>
      <c r="F8" s="40"/>
      <c r="G8" s="40"/>
      <c r="H8" s="40"/>
      <c r="I8" s="40"/>
      <c r="J8" s="40"/>
      <c r="K8" s="40"/>
      <c r="L8" s="13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2" customHeight="1">
      <c r="A9" s="40"/>
      <c r="B9" s="46"/>
      <c r="C9" s="40"/>
      <c r="D9" s="129" t="s">
        <v>18</v>
      </c>
      <c r="E9" s="40"/>
      <c r="F9" s="132" t="s">
        <v>19</v>
      </c>
      <c r="G9" s="40"/>
      <c r="H9" s="40"/>
      <c r="I9" s="129" t="s">
        <v>20</v>
      </c>
      <c r="J9" s="132" t="s">
        <v>19</v>
      </c>
      <c r="K9" s="40"/>
      <c r="L9" s="13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29" t="s">
        <v>21</v>
      </c>
      <c r="E10" s="40"/>
      <c r="F10" s="132" t="s">
        <v>22</v>
      </c>
      <c r="G10" s="40"/>
      <c r="H10" s="40"/>
      <c r="I10" s="129" t="s">
        <v>23</v>
      </c>
      <c r="J10" s="133" t="str">
        <f>'Rekapitulace stavby'!AN8</f>
        <v>29. 4. 2025</v>
      </c>
      <c r="K10" s="40"/>
      <c r="L10" s="13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0.8" customHeight="1">
      <c r="A11" s="40"/>
      <c r="B11" s="46"/>
      <c r="C11" s="40"/>
      <c r="D11" s="40"/>
      <c r="E11" s="40"/>
      <c r="F11" s="40"/>
      <c r="G11" s="40"/>
      <c r="H11" s="40"/>
      <c r="I11" s="40"/>
      <c r="J11" s="40"/>
      <c r="K11" s="40"/>
      <c r="L11" s="13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29" t="s">
        <v>25</v>
      </c>
      <c r="E12" s="40"/>
      <c r="F12" s="40"/>
      <c r="G12" s="40"/>
      <c r="H12" s="40"/>
      <c r="I12" s="129" t="s">
        <v>26</v>
      </c>
      <c r="J12" s="132" t="s">
        <v>27</v>
      </c>
      <c r="K12" s="40"/>
      <c r="L12" s="13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8" customHeight="1">
      <c r="A13" s="40"/>
      <c r="B13" s="46"/>
      <c r="C13" s="40"/>
      <c r="D13" s="40"/>
      <c r="E13" s="132" t="s">
        <v>28</v>
      </c>
      <c r="F13" s="40"/>
      <c r="G13" s="40"/>
      <c r="H13" s="40"/>
      <c r="I13" s="129" t="s">
        <v>29</v>
      </c>
      <c r="J13" s="132" t="s">
        <v>19</v>
      </c>
      <c r="K13" s="40"/>
      <c r="L13" s="13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6.96" customHeigh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3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29" t="s">
        <v>30</v>
      </c>
      <c r="E15" s="40"/>
      <c r="F15" s="40"/>
      <c r="G15" s="40"/>
      <c r="H15" s="40"/>
      <c r="I15" s="129" t="s">
        <v>26</v>
      </c>
      <c r="J15" s="35" t="str">
        <f>'Rekapitulace stavby'!AN13</f>
        <v>Vyplň údaj</v>
      </c>
      <c r="K15" s="40"/>
      <c r="L15" s="13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8" customHeight="1">
      <c r="A16" s="40"/>
      <c r="B16" s="46"/>
      <c r="C16" s="40"/>
      <c r="D16" s="40"/>
      <c r="E16" s="35" t="str">
        <f>'Rekapitulace stavby'!E14</f>
        <v>Vyplň údaj</v>
      </c>
      <c r="F16" s="132"/>
      <c r="G16" s="132"/>
      <c r="H16" s="132"/>
      <c r="I16" s="129" t="s">
        <v>29</v>
      </c>
      <c r="J16" s="35" t="str">
        <f>'Rekapitulace stavby'!AN14</f>
        <v>Vyplň údaj</v>
      </c>
      <c r="K16" s="40"/>
      <c r="L16" s="13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6.96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3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29" t="s">
        <v>32</v>
      </c>
      <c r="E18" s="40"/>
      <c r="F18" s="40"/>
      <c r="G18" s="40"/>
      <c r="H18" s="40"/>
      <c r="I18" s="129" t="s">
        <v>26</v>
      </c>
      <c r="J18" s="132" t="s">
        <v>33</v>
      </c>
      <c r="K18" s="40"/>
      <c r="L18" s="13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2" t="s">
        <v>34</v>
      </c>
      <c r="F19" s="40"/>
      <c r="G19" s="40"/>
      <c r="H19" s="40"/>
      <c r="I19" s="129" t="s">
        <v>29</v>
      </c>
      <c r="J19" s="132" t="s">
        <v>35</v>
      </c>
      <c r="K19" s="40"/>
      <c r="L19" s="13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3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29" t="s">
        <v>37</v>
      </c>
      <c r="E21" s="40"/>
      <c r="F21" s="40"/>
      <c r="G21" s="40"/>
      <c r="H21" s="40"/>
      <c r="I21" s="129" t="s">
        <v>26</v>
      </c>
      <c r="J21" s="132" t="s">
        <v>33</v>
      </c>
      <c r="K21" s="40"/>
      <c r="L21" s="13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132" t="s">
        <v>34</v>
      </c>
      <c r="F22" s="40"/>
      <c r="G22" s="40"/>
      <c r="H22" s="40"/>
      <c r="I22" s="129" t="s">
        <v>29</v>
      </c>
      <c r="J22" s="132" t="s">
        <v>35</v>
      </c>
      <c r="K22" s="40"/>
      <c r="L22" s="13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3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29" t="s">
        <v>38</v>
      </c>
      <c r="E24" s="40"/>
      <c r="F24" s="40"/>
      <c r="G24" s="40"/>
      <c r="H24" s="40"/>
      <c r="I24" s="40"/>
      <c r="J24" s="40"/>
      <c r="K24" s="40"/>
      <c r="L24" s="13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8" customFormat="1" ht="71.25" customHeight="1">
      <c r="A25" s="134"/>
      <c r="B25" s="135"/>
      <c r="C25" s="134"/>
      <c r="D25" s="134"/>
      <c r="E25" s="136" t="s">
        <v>39</v>
      </c>
      <c r="F25" s="136"/>
      <c r="G25" s="136"/>
      <c r="H25" s="136"/>
      <c r="I25" s="134"/>
      <c r="J25" s="134"/>
      <c r="K25" s="134"/>
      <c r="L25" s="137"/>
      <c r="S25" s="134"/>
      <c r="T25" s="134"/>
      <c r="U25" s="134"/>
      <c r="V25" s="134"/>
      <c r="W25" s="134"/>
      <c r="X25" s="134"/>
      <c r="Y25" s="134"/>
      <c r="Z25" s="134"/>
      <c r="AA25" s="134"/>
      <c r="AB25" s="134"/>
      <c r="AC25" s="134"/>
      <c r="AD25" s="134"/>
      <c r="AE25" s="134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3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138"/>
      <c r="E27" s="138"/>
      <c r="F27" s="138"/>
      <c r="G27" s="138"/>
      <c r="H27" s="138"/>
      <c r="I27" s="138"/>
      <c r="J27" s="138"/>
      <c r="K27" s="138"/>
      <c r="L27" s="13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25.44" customHeight="1">
      <c r="A28" s="40"/>
      <c r="B28" s="46"/>
      <c r="C28" s="40"/>
      <c r="D28" s="139" t="s">
        <v>40</v>
      </c>
      <c r="E28" s="40"/>
      <c r="F28" s="40"/>
      <c r="G28" s="40"/>
      <c r="H28" s="40"/>
      <c r="I28" s="40"/>
      <c r="J28" s="140">
        <f>ROUND(J79, 2)</f>
        <v>0</v>
      </c>
      <c r="K28" s="40"/>
      <c r="L28" s="13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38"/>
      <c r="E29" s="138"/>
      <c r="F29" s="138"/>
      <c r="G29" s="138"/>
      <c r="H29" s="138"/>
      <c r="I29" s="138"/>
      <c r="J29" s="138"/>
      <c r="K29" s="138"/>
      <c r="L29" s="13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4.4" customHeight="1">
      <c r="A30" s="40"/>
      <c r="B30" s="46"/>
      <c r="C30" s="40"/>
      <c r="D30" s="40"/>
      <c r="E30" s="40"/>
      <c r="F30" s="141" t="s">
        <v>42</v>
      </c>
      <c r="G30" s="40"/>
      <c r="H30" s="40"/>
      <c r="I30" s="141" t="s">
        <v>41</v>
      </c>
      <c r="J30" s="141" t="s">
        <v>43</v>
      </c>
      <c r="K30" s="40"/>
      <c r="L30" s="13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14.4" customHeight="1">
      <c r="A31" s="40"/>
      <c r="B31" s="46"/>
      <c r="C31" s="40"/>
      <c r="D31" s="142" t="s">
        <v>44</v>
      </c>
      <c r="E31" s="129" t="s">
        <v>45</v>
      </c>
      <c r="F31" s="143">
        <f>ROUND((SUM(BE79:BE352)),  2)</f>
        <v>0</v>
      </c>
      <c r="G31" s="40"/>
      <c r="H31" s="40"/>
      <c r="I31" s="144">
        <v>0.20999999999999999</v>
      </c>
      <c r="J31" s="143">
        <f>ROUND(((SUM(BE79:BE352))*I31),  2)</f>
        <v>0</v>
      </c>
      <c r="K31" s="40"/>
      <c r="L31" s="13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129" t="s">
        <v>46</v>
      </c>
      <c r="F32" s="143">
        <f>ROUND((SUM(BF79:BF352)),  2)</f>
        <v>0</v>
      </c>
      <c r="G32" s="40"/>
      <c r="H32" s="40"/>
      <c r="I32" s="144">
        <v>0.12</v>
      </c>
      <c r="J32" s="143">
        <f>ROUND(((SUM(BF79:BF352))*I32),  2)</f>
        <v>0</v>
      </c>
      <c r="K32" s="40"/>
      <c r="L32" s="13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14.4" customHeight="1">
      <c r="A33" s="40"/>
      <c r="B33" s="46"/>
      <c r="C33" s="40"/>
      <c r="D33" s="40"/>
      <c r="E33" s="129" t="s">
        <v>47</v>
      </c>
      <c r="F33" s="143">
        <f>ROUND((SUM(BG79:BG352)),  2)</f>
        <v>0</v>
      </c>
      <c r="G33" s="40"/>
      <c r="H33" s="40"/>
      <c r="I33" s="144">
        <v>0.20999999999999999</v>
      </c>
      <c r="J33" s="143">
        <f>0</f>
        <v>0</v>
      </c>
      <c r="K33" s="40"/>
      <c r="L33" s="13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129" t="s">
        <v>48</v>
      </c>
      <c r="F34" s="143">
        <f>ROUND((SUM(BH79:BH352)),  2)</f>
        <v>0</v>
      </c>
      <c r="G34" s="40"/>
      <c r="H34" s="40"/>
      <c r="I34" s="144">
        <v>0.12</v>
      </c>
      <c r="J34" s="143">
        <f>0</f>
        <v>0</v>
      </c>
      <c r="K34" s="40"/>
      <c r="L34" s="13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29" t="s">
        <v>49</v>
      </c>
      <c r="F35" s="143">
        <f>ROUND((SUM(BI79:BI352)),  2)</f>
        <v>0</v>
      </c>
      <c r="G35" s="40"/>
      <c r="H35" s="40"/>
      <c r="I35" s="144">
        <v>0</v>
      </c>
      <c r="J35" s="143">
        <f>0</f>
        <v>0</v>
      </c>
      <c r="K35" s="40"/>
      <c r="L35" s="13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6.96" customHeight="1">
      <c r="A36" s="40"/>
      <c r="B36" s="46"/>
      <c r="C36" s="40"/>
      <c r="D36" s="40"/>
      <c r="E36" s="40"/>
      <c r="F36" s="40"/>
      <c r="G36" s="40"/>
      <c r="H36" s="40"/>
      <c r="I36" s="40"/>
      <c r="J36" s="40"/>
      <c r="K36" s="40"/>
      <c r="L36" s="13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25.44" customHeight="1">
      <c r="A37" s="40"/>
      <c r="B37" s="46"/>
      <c r="C37" s="145"/>
      <c r="D37" s="146" t="s">
        <v>50</v>
      </c>
      <c r="E37" s="147"/>
      <c r="F37" s="147"/>
      <c r="G37" s="148" t="s">
        <v>51</v>
      </c>
      <c r="H37" s="149" t="s">
        <v>52</v>
      </c>
      <c r="I37" s="147"/>
      <c r="J37" s="150">
        <f>SUM(J28:J35)</f>
        <v>0</v>
      </c>
      <c r="K37" s="151"/>
      <c r="L37" s="13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152"/>
      <c r="C38" s="153"/>
      <c r="D38" s="153"/>
      <c r="E38" s="153"/>
      <c r="F38" s="153"/>
      <c r="G38" s="153"/>
      <c r="H38" s="153"/>
      <c r="I38" s="153"/>
      <c r="J38" s="153"/>
      <c r="K38" s="153"/>
      <c r="L38" s="13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42" s="2" customFormat="1" ht="6.96" customHeight="1">
      <c r="A42" s="40"/>
      <c r="B42" s="154"/>
      <c r="C42" s="155"/>
      <c r="D42" s="155"/>
      <c r="E42" s="155"/>
      <c r="F42" s="155"/>
      <c r="G42" s="155"/>
      <c r="H42" s="155"/>
      <c r="I42" s="155"/>
      <c r="J42" s="155"/>
      <c r="K42" s="155"/>
      <c r="L42" s="13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4.96" customHeight="1">
      <c r="A43" s="40"/>
      <c r="B43" s="41"/>
      <c r="C43" s="25" t="s">
        <v>83</v>
      </c>
      <c r="D43" s="42"/>
      <c r="E43" s="42"/>
      <c r="F43" s="42"/>
      <c r="G43" s="42"/>
      <c r="H43" s="42"/>
      <c r="I43" s="42"/>
      <c r="J43" s="42"/>
      <c r="K43" s="42"/>
      <c r="L43" s="13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6.96" customHeight="1">
      <c r="A44" s="40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13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12" customHeight="1">
      <c r="A45" s="40"/>
      <c r="B45" s="41"/>
      <c r="C45" s="34" t="s">
        <v>16</v>
      </c>
      <c r="D45" s="42"/>
      <c r="E45" s="42"/>
      <c r="F45" s="42"/>
      <c r="G45" s="42"/>
      <c r="H45" s="42"/>
      <c r="I45" s="42"/>
      <c r="J45" s="42"/>
      <c r="K45" s="42"/>
      <c r="L45" s="13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16.5" customHeight="1">
      <c r="A46" s="40"/>
      <c r="B46" s="41"/>
      <c r="C46" s="42"/>
      <c r="D46" s="42"/>
      <c r="E46" s="71" t="str">
        <f>E7</f>
        <v>Obnova nátěru střechy a okenních parapetů</v>
      </c>
      <c r="F46" s="42"/>
      <c r="G46" s="42"/>
      <c r="H46" s="42"/>
      <c r="I46" s="42"/>
      <c r="J46" s="42"/>
      <c r="K46" s="42"/>
      <c r="L46" s="13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6.96" customHeight="1">
      <c r="A47" s="40"/>
      <c r="B47" s="41"/>
      <c r="C47" s="42"/>
      <c r="D47" s="42"/>
      <c r="E47" s="42"/>
      <c r="F47" s="42"/>
      <c r="G47" s="42"/>
      <c r="H47" s="42"/>
      <c r="I47" s="42"/>
      <c r="J47" s="42"/>
      <c r="K47" s="42"/>
      <c r="L47" s="13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2" customHeight="1">
      <c r="A48" s="40"/>
      <c r="B48" s="41"/>
      <c r="C48" s="34" t="s">
        <v>21</v>
      </c>
      <c r="D48" s="42"/>
      <c r="E48" s="42"/>
      <c r="F48" s="29" t="str">
        <f>F10</f>
        <v>Sokolovská 235/27</v>
      </c>
      <c r="G48" s="42"/>
      <c r="H48" s="42"/>
      <c r="I48" s="34" t="s">
        <v>23</v>
      </c>
      <c r="J48" s="74" t="str">
        <f>IF(J10="","",J10)</f>
        <v>29. 4. 2025</v>
      </c>
      <c r="K48" s="42"/>
      <c r="L48" s="13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6.96" customHeight="1">
      <c r="A49" s="40"/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13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25.65" customHeight="1">
      <c r="A50" s="40"/>
      <c r="B50" s="41"/>
      <c r="C50" s="34" t="s">
        <v>25</v>
      </c>
      <c r="D50" s="42"/>
      <c r="E50" s="42"/>
      <c r="F50" s="29" t="str">
        <f>E13</f>
        <v>Gymnázium Velké Meziříčí</v>
      </c>
      <c r="G50" s="42"/>
      <c r="H50" s="42"/>
      <c r="I50" s="34" t="s">
        <v>32</v>
      </c>
      <c r="J50" s="38" t="str">
        <f>E19</f>
        <v>REVIZE STŘECH s.r.o.</v>
      </c>
      <c r="K50" s="42"/>
      <c r="L50" s="13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25.65" customHeight="1">
      <c r="A51" s="40"/>
      <c r="B51" s="41"/>
      <c r="C51" s="34" t="s">
        <v>30</v>
      </c>
      <c r="D51" s="42"/>
      <c r="E51" s="42"/>
      <c r="F51" s="29" t="str">
        <f>IF(E16="","",E16)</f>
        <v>Vyplň údaj</v>
      </c>
      <c r="G51" s="42"/>
      <c r="H51" s="42"/>
      <c r="I51" s="34" t="s">
        <v>37</v>
      </c>
      <c r="J51" s="38" t="str">
        <f>E22</f>
        <v>REVIZE STŘECH s.r.o.</v>
      </c>
      <c r="K51" s="42"/>
      <c r="L51" s="13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0.32" customHeight="1">
      <c r="A52" s="40"/>
      <c r="B52" s="41"/>
      <c r="C52" s="42"/>
      <c r="D52" s="42"/>
      <c r="E52" s="42"/>
      <c r="F52" s="42"/>
      <c r="G52" s="42"/>
      <c r="H52" s="42"/>
      <c r="I52" s="42"/>
      <c r="J52" s="42"/>
      <c r="K52" s="42"/>
      <c r="L52" s="13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29.28" customHeight="1">
      <c r="A53" s="40"/>
      <c r="B53" s="41"/>
      <c r="C53" s="156" t="s">
        <v>84</v>
      </c>
      <c r="D53" s="157"/>
      <c r="E53" s="157"/>
      <c r="F53" s="157"/>
      <c r="G53" s="157"/>
      <c r="H53" s="157"/>
      <c r="I53" s="157"/>
      <c r="J53" s="158" t="s">
        <v>85</v>
      </c>
      <c r="K53" s="157"/>
      <c r="L53" s="13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0.32" customHeight="1">
      <c r="A54" s="40"/>
      <c r="B54" s="41"/>
      <c r="C54" s="42"/>
      <c r="D54" s="42"/>
      <c r="E54" s="42"/>
      <c r="F54" s="42"/>
      <c r="G54" s="42"/>
      <c r="H54" s="42"/>
      <c r="I54" s="42"/>
      <c r="J54" s="42"/>
      <c r="K54" s="42"/>
      <c r="L54" s="13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2.8" customHeight="1">
      <c r="A55" s="40"/>
      <c r="B55" s="41"/>
      <c r="C55" s="159" t="s">
        <v>72</v>
      </c>
      <c r="D55" s="42"/>
      <c r="E55" s="42"/>
      <c r="F55" s="42"/>
      <c r="G55" s="42"/>
      <c r="H55" s="42"/>
      <c r="I55" s="42"/>
      <c r="J55" s="104">
        <f>J79</f>
        <v>0</v>
      </c>
      <c r="K55" s="42"/>
      <c r="L55" s="13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U55" s="19" t="s">
        <v>86</v>
      </c>
    </row>
    <row r="56" s="9" customFormat="1" ht="24.96" customHeight="1">
      <c r="A56" s="9"/>
      <c r="B56" s="160"/>
      <c r="C56" s="161"/>
      <c r="D56" s="162" t="s">
        <v>87</v>
      </c>
      <c r="E56" s="163"/>
      <c r="F56" s="163"/>
      <c r="G56" s="163"/>
      <c r="H56" s="163"/>
      <c r="I56" s="163"/>
      <c r="J56" s="164">
        <f>J80</f>
        <v>0</v>
      </c>
      <c r="K56" s="161"/>
      <c r="L56" s="165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6"/>
      <c r="C57" s="167"/>
      <c r="D57" s="168" t="s">
        <v>88</v>
      </c>
      <c r="E57" s="169"/>
      <c r="F57" s="169"/>
      <c r="G57" s="169"/>
      <c r="H57" s="169"/>
      <c r="I57" s="169"/>
      <c r="J57" s="170">
        <f>J81</f>
        <v>0</v>
      </c>
      <c r="K57" s="167"/>
      <c r="L57" s="171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6"/>
      <c r="C58" s="167"/>
      <c r="D58" s="168" t="s">
        <v>89</v>
      </c>
      <c r="E58" s="169"/>
      <c r="F58" s="169"/>
      <c r="G58" s="169"/>
      <c r="H58" s="169"/>
      <c r="I58" s="169"/>
      <c r="J58" s="170">
        <f>J112</f>
        <v>0</v>
      </c>
      <c r="K58" s="167"/>
      <c r="L58" s="171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9" customFormat="1" ht="24.96" customHeight="1">
      <c r="A59" s="9"/>
      <c r="B59" s="160"/>
      <c r="C59" s="161"/>
      <c r="D59" s="162" t="s">
        <v>90</v>
      </c>
      <c r="E59" s="163"/>
      <c r="F59" s="163"/>
      <c r="G59" s="163"/>
      <c r="H59" s="163"/>
      <c r="I59" s="163"/>
      <c r="J59" s="164">
        <f>J331</f>
        <v>0</v>
      </c>
      <c r="K59" s="161"/>
      <c r="L59" s="165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</row>
    <row r="60" s="10" customFormat="1" ht="19.92" customHeight="1">
      <c r="A60" s="10"/>
      <c r="B60" s="166"/>
      <c r="C60" s="167"/>
      <c r="D60" s="168" t="s">
        <v>91</v>
      </c>
      <c r="E60" s="169"/>
      <c r="F60" s="169"/>
      <c r="G60" s="169"/>
      <c r="H60" s="169"/>
      <c r="I60" s="169"/>
      <c r="J60" s="170">
        <f>J332</f>
        <v>0</v>
      </c>
      <c r="K60" s="167"/>
      <c r="L60" s="171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6"/>
      <c r="C61" s="167"/>
      <c r="D61" s="168" t="s">
        <v>92</v>
      </c>
      <c r="E61" s="169"/>
      <c r="F61" s="169"/>
      <c r="G61" s="169"/>
      <c r="H61" s="169"/>
      <c r="I61" s="169"/>
      <c r="J61" s="170">
        <f>J344</f>
        <v>0</v>
      </c>
      <c r="K61" s="167"/>
      <c r="L61" s="17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0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93</v>
      </c>
      <c r="D68" s="42"/>
      <c r="E68" s="42"/>
      <c r="F68" s="42"/>
      <c r="G68" s="42"/>
      <c r="H68" s="42"/>
      <c r="I68" s="42"/>
      <c r="J68" s="42"/>
      <c r="K68" s="42"/>
      <c r="L68" s="13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0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71" t="str">
        <f>E7</f>
        <v>Obnova nátěru střechy a okenních parapetů</v>
      </c>
      <c r="F71" s="42"/>
      <c r="G71" s="42"/>
      <c r="H71" s="42"/>
      <c r="I71" s="42"/>
      <c r="J71" s="42"/>
      <c r="K71" s="42"/>
      <c r="L71" s="13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21</v>
      </c>
      <c r="D73" s="42"/>
      <c r="E73" s="42"/>
      <c r="F73" s="29" t="str">
        <f>F10</f>
        <v>Sokolovská 235/27</v>
      </c>
      <c r="G73" s="42"/>
      <c r="H73" s="42"/>
      <c r="I73" s="34" t="s">
        <v>23</v>
      </c>
      <c r="J73" s="74" t="str">
        <f>IF(J10="","",J10)</f>
        <v>29. 4. 2025</v>
      </c>
      <c r="K73" s="42"/>
      <c r="L73" s="13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5.65" customHeight="1">
      <c r="A75" s="40"/>
      <c r="B75" s="41"/>
      <c r="C75" s="34" t="s">
        <v>25</v>
      </c>
      <c r="D75" s="42"/>
      <c r="E75" s="42"/>
      <c r="F75" s="29" t="str">
        <f>E13</f>
        <v>Gymnázium Velké Meziříčí</v>
      </c>
      <c r="G75" s="42"/>
      <c r="H75" s="42"/>
      <c r="I75" s="34" t="s">
        <v>32</v>
      </c>
      <c r="J75" s="38" t="str">
        <f>E19</f>
        <v>REVIZE STŘECH s.r.o.</v>
      </c>
      <c r="K75" s="42"/>
      <c r="L75" s="13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5.65" customHeight="1">
      <c r="A76" s="40"/>
      <c r="B76" s="41"/>
      <c r="C76" s="34" t="s">
        <v>30</v>
      </c>
      <c r="D76" s="42"/>
      <c r="E76" s="42"/>
      <c r="F76" s="29" t="str">
        <f>IF(E16="","",E16)</f>
        <v>Vyplň údaj</v>
      </c>
      <c r="G76" s="42"/>
      <c r="H76" s="42"/>
      <c r="I76" s="34" t="s">
        <v>37</v>
      </c>
      <c r="J76" s="38" t="str">
        <f>E22</f>
        <v>REVIZE STŘECH s.r.o.</v>
      </c>
      <c r="K76" s="42"/>
      <c r="L76" s="13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0.32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11" customFormat="1" ht="29.28" customHeight="1">
      <c r="A78" s="172"/>
      <c r="B78" s="173"/>
      <c r="C78" s="174" t="s">
        <v>94</v>
      </c>
      <c r="D78" s="175" t="s">
        <v>59</v>
      </c>
      <c r="E78" s="175" t="s">
        <v>55</v>
      </c>
      <c r="F78" s="175" t="s">
        <v>56</v>
      </c>
      <c r="G78" s="175" t="s">
        <v>95</v>
      </c>
      <c r="H78" s="175" t="s">
        <v>96</v>
      </c>
      <c r="I78" s="175" t="s">
        <v>97</v>
      </c>
      <c r="J78" s="175" t="s">
        <v>85</v>
      </c>
      <c r="K78" s="176" t="s">
        <v>98</v>
      </c>
      <c r="L78" s="177"/>
      <c r="M78" s="94" t="s">
        <v>19</v>
      </c>
      <c r="N78" s="95" t="s">
        <v>44</v>
      </c>
      <c r="O78" s="95" t="s">
        <v>99</v>
      </c>
      <c r="P78" s="95" t="s">
        <v>100</v>
      </c>
      <c r="Q78" s="95" t="s">
        <v>101</v>
      </c>
      <c r="R78" s="95" t="s">
        <v>102</v>
      </c>
      <c r="S78" s="95" t="s">
        <v>103</v>
      </c>
      <c r="T78" s="96" t="s">
        <v>104</v>
      </c>
      <c r="U78" s="172"/>
      <c r="V78" s="172"/>
      <c r="W78" s="172"/>
      <c r="X78" s="172"/>
      <c r="Y78" s="172"/>
      <c r="Z78" s="172"/>
      <c r="AA78" s="172"/>
      <c r="AB78" s="172"/>
      <c r="AC78" s="172"/>
      <c r="AD78" s="172"/>
      <c r="AE78" s="172"/>
    </row>
    <row r="79" s="2" customFormat="1" ht="22.8" customHeight="1">
      <c r="A79" s="40"/>
      <c r="B79" s="41"/>
      <c r="C79" s="101" t="s">
        <v>105</v>
      </c>
      <c r="D79" s="42"/>
      <c r="E79" s="42"/>
      <c r="F79" s="42"/>
      <c r="G79" s="42"/>
      <c r="H79" s="42"/>
      <c r="I79" s="42"/>
      <c r="J79" s="178">
        <f>BK79</f>
        <v>0</v>
      </c>
      <c r="K79" s="42"/>
      <c r="L79" s="46"/>
      <c r="M79" s="97"/>
      <c r="N79" s="179"/>
      <c r="O79" s="98"/>
      <c r="P79" s="180">
        <f>P80+P331</f>
        <v>0</v>
      </c>
      <c r="Q79" s="98"/>
      <c r="R79" s="180">
        <f>R80+R331</f>
        <v>1.9459680200000002</v>
      </c>
      <c r="S79" s="98"/>
      <c r="T79" s="181">
        <f>T80+T331</f>
        <v>0.72036387999999996</v>
      </c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T79" s="19" t="s">
        <v>73</v>
      </c>
      <c r="AU79" s="19" t="s">
        <v>86</v>
      </c>
      <c r="BK79" s="182">
        <f>BK80+BK331</f>
        <v>0</v>
      </c>
    </row>
    <row r="80" s="12" customFormat="1" ht="25.92" customHeight="1">
      <c r="A80" s="12"/>
      <c r="B80" s="183"/>
      <c r="C80" s="184"/>
      <c r="D80" s="185" t="s">
        <v>73</v>
      </c>
      <c r="E80" s="186" t="s">
        <v>106</v>
      </c>
      <c r="F80" s="186" t="s">
        <v>107</v>
      </c>
      <c r="G80" s="184"/>
      <c r="H80" s="184"/>
      <c r="I80" s="187"/>
      <c r="J80" s="188">
        <f>BK80</f>
        <v>0</v>
      </c>
      <c r="K80" s="184"/>
      <c r="L80" s="189"/>
      <c r="M80" s="190"/>
      <c r="N80" s="191"/>
      <c r="O80" s="191"/>
      <c r="P80" s="192">
        <f>P81+P112</f>
        <v>0</v>
      </c>
      <c r="Q80" s="191"/>
      <c r="R80" s="192">
        <f>R81+R112</f>
        <v>1.9459680200000002</v>
      </c>
      <c r="S80" s="191"/>
      <c r="T80" s="193">
        <f>T81+T112</f>
        <v>0.72036387999999996</v>
      </c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R80" s="194" t="s">
        <v>81</v>
      </c>
      <c r="AT80" s="195" t="s">
        <v>73</v>
      </c>
      <c r="AU80" s="195" t="s">
        <v>74</v>
      </c>
      <c r="AY80" s="194" t="s">
        <v>108</v>
      </c>
      <c r="BK80" s="196">
        <f>BK81+BK112</f>
        <v>0</v>
      </c>
    </row>
    <row r="81" s="12" customFormat="1" ht="22.8" customHeight="1">
      <c r="A81" s="12"/>
      <c r="B81" s="183"/>
      <c r="C81" s="184"/>
      <c r="D81" s="185" t="s">
        <v>73</v>
      </c>
      <c r="E81" s="197" t="s">
        <v>109</v>
      </c>
      <c r="F81" s="197" t="s">
        <v>110</v>
      </c>
      <c r="G81" s="184"/>
      <c r="H81" s="184"/>
      <c r="I81" s="187"/>
      <c r="J81" s="198">
        <f>BK81</f>
        <v>0</v>
      </c>
      <c r="K81" s="184"/>
      <c r="L81" s="189"/>
      <c r="M81" s="190"/>
      <c r="N81" s="191"/>
      <c r="O81" s="191"/>
      <c r="P81" s="192">
        <f>SUM(P82:P111)</f>
        <v>0</v>
      </c>
      <c r="Q81" s="191"/>
      <c r="R81" s="192">
        <f>SUM(R82:R111)</f>
        <v>0.38926052000000005</v>
      </c>
      <c r="S81" s="191"/>
      <c r="T81" s="193">
        <f>SUM(T82:T111)</f>
        <v>0.72036387999999996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194" t="s">
        <v>81</v>
      </c>
      <c r="AT81" s="195" t="s">
        <v>73</v>
      </c>
      <c r="AU81" s="195" t="s">
        <v>79</v>
      </c>
      <c r="AY81" s="194" t="s">
        <v>108</v>
      </c>
      <c r="BK81" s="196">
        <f>SUM(BK82:BK111)</f>
        <v>0</v>
      </c>
    </row>
    <row r="82" s="2" customFormat="1" ht="16.5" customHeight="1">
      <c r="A82" s="40"/>
      <c r="B82" s="41"/>
      <c r="C82" s="199" t="s">
        <v>79</v>
      </c>
      <c r="D82" s="199" t="s">
        <v>111</v>
      </c>
      <c r="E82" s="200" t="s">
        <v>112</v>
      </c>
      <c r="F82" s="201" t="s">
        <v>113</v>
      </c>
      <c r="G82" s="202" t="s">
        <v>114</v>
      </c>
      <c r="H82" s="203">
        <v>176.80000000000001</v>
      </c>
      <c r="I82" s="204"/>
      <c r="J82" s="205">
        <f>ROUND(I82*H82,2)</f>
        <v>0</v>
      </c>
      <c r="K82" s="201" t="s">
        <v>115</v>
      </c>
      <c r="L82" s="46"/>
      <c r="M82" s="206" t="s">
        <v>19</v>
      </c>
      <c r="N82" s="207" t="s">
        <v>45</v>
      </c>
      <c r="O82" s="86"/>
      <c r="P82" s="208">
        <f>O82*H82</f>
        <v>0</v>
      </c>
      <c r="Q82" s="208">
        <v>0</v>
      </c>
      <c r="R82" s="208">
        <f>Q82*H82</f>
        <v>0</v>
      </c>
      <c r="S82" s="208">
        <v>0.0039399999999999999</v>
      </c>
      <c r="T82" s="209">
        <f>S82*H82</f>
        <v>0.69659199999999999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R82" s="210" t="s">
        <v>116</v>
      </c>
      <c r="AT82" s="210" t="s">
        <v>111</v>
      </c>
      <c r="AU82" s="210" t="s">
        <v>81</v>
      </c>
      <c r="AY82" s="19" t="s">
        <v>108</v>
      </c>
      <c r="BE82" s="211">
        <f>IF(N82="základní",J82,0)</f>
        <v>0</v>
      </c>
      <c r="BF82" s="211">
        <f>IF(N82="snížená",J82,0)</f>
        <v>0</v>
      </c>
      <c r="BG82" s="211">
        <f>IF(N82="zákl. přenesená",J82,0)</f>
        <v>0</v>
      </c>
      <c r="BH82" s="211">
        <f>IF(N82="sníž. přenesená",J82,0)</f>
        <v>0</v>
      </c>
      <c r="BI82" s="211">
        <f>IF(N82="nulová",J82,0)</f>
        <v>0</v>
      </c>
      <c r="BJ82" s="19" t="s">
        <v>79</v>
      </c>
      <c r="BK82" s="211">
        <f>ROUND(I82*H82,2)</f>
        <v>0</v>
      </c>
      <c r="BL82" s="19" t="s">
        <v>116</v>
      </c>
      <c r="BM82" s="210" t="s">
        <v>117</v>
      </c>
    </row>
    <row r="83" s="2" customFormat="1">
      <c r="A83" s="40"/>
      <c r="B83" s="41"/>
      <c r="C83" s="42"/>
      <c r="D83" s="212" t="s">
        <v>118</v>
      </c>
      <c r="E83" s="42"/>
      <c r="F83" s="213" t="s">
        <v>119</v>
      </c>
      <c r="G83" s="42"/>
      <c r="H83" s="42"/>
      <c r="I83" s="214"/>
      <c r="J83" s="42"/>
      <c r="K83" s="42"/>
      <c r="L83" s="46"/>
      <c r="M83" s="215"/>
      <c r="N83" s="216"/>
      <c r="O83" s="86"/>
      <c r="P83" s="86"/>
      <c r="Q83" s="86"/>
      <c r="R83" s="86"/>
      <c r="S83" s="86"/>
      <c r="T83" s="87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118</v>
      </c>
      <c r="AU83" s="19" t="s">
        <v>81</v>
      </c>
    </row>
    <row r="84" s="13" customFormat="1">
      <c r="A84" s="13"/>
      <c r="B84" s="217"/>
      <c r="C84" s="218"/>
      <c r="D84" s="219" t="s">
        <v>120</v>
      </c>
      <c r="E84" s="220" t="s">
        <v>19</v>
      </c>
      <c r="F84" s="221" t="s">
        <v>121</v>
      </c>
      <c r="G84" s="218"/>
      <c r="H84" s="220" t="s">
        <v>19</v>
      </c>
      <c r="I84" s="222"/>
      <c r="J84" s="218"/>
      <c r="K84" s="218"/>
      <c r="L84" s="223"/>
      <c r="M84" s="224"/>
      <c r="N84" s="225"/>
      <c r="O84" s="225"/>
      <c r="P84" s="225"/>
      <c r="Q84" s="225"/>
      <c r="R84" s="225"/>
      <c r="S84" s="225"/>
      <c r="T84" s="226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T84" s="227" t="s">
        <v>120</v>
      </c>
      <c r="AU84" s="227" t="s">
        <v>81</v>
      </c>
      <c r="AV84" s="13" t="s">
        <v>79</v>
      </c>
      <c r="AW84" s="13" t="s">
        <v>36</v>
      </c>
      <c r="AX84" s="13" t="s">
        <v>74</v>
      </c>
      <c r="AY84" s="227" t="s">
        <v>108</v>
      </c>
    </row>
    <row r="85" s="14" customFormat="1">
      <c r="A85" s="14"/>
      <c r="B85" s="228"/>
      <c r="C85" s="229"/>
      <c r="D85" s="219" t="s">
        <v>120</v>
      </c>
      <c r="E85" s="230" t="s">
        <v>19</v>
      </c>
      <c r="F85" s="231" t="s">
        <v>122</v>
      </c>
      <c r="G85" s="229"/>
      <c r="H85" s="232">
        <v>176.80000000000001</v>
      </c>
      <c r="I85" s="233"/>
      <c r="J85" s="229"/>
      <c r="K85" s="229"/>
      <c r="L85" s="234"/>
      <c r="M85" s="235"/>
      <c r="N85" s="236"/>
      <c r="O85" s="236"/>
      <c r="P85" s="236"/>
      <c r="Q85" s="236"/>
      <c r="R85" s="236"/>
      <c r="S85" s="236"/>
      <c r="T85" s="237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T85" s="238" t="s">
        <v>120</v>
      </c>
      <c r="AU85" s="238" t="s">
        <v>81</v>
      </c>
      <c r="AV85" s="14" t="s">
        <v>81</v>
      </c>
      <c r="AW85" s="14" t="s">
        <v>36</v>
      </c>
      <c r="AX85" s="14" t="s">
        <v>79</v>
      </c>
      <c r="AY85" s="238" t="s">
        <v>108</v>
      </c>
    </row>
    <row r="86" s="2" customFormat="1" ht="37.8" customHeight="1">
      <c r="A86" s="40"/>
      <c r="B86" s="41"/>
      <c r="C86" s="199" t="s">
        <v>81</v>
      </c>
      <c r="D86" s="199" t="s">
        <v>111</v>
      </c>
      <c r="E86" s="200" t="s">
        <v>123</v>
      </c>
      <c r="F86" s="201" t="s">
        <v>124</v>
      </c>
      <c r="G86" s="202" t="s">
        <v>125</v>
      </c>
      <c r="H86" s="203">
        <v>89</v>
      </c>
      <c r="I86" s="204"/>
      <c r="J86" s="205">
        <f>ROUND(I86*H86,2)</f>
        <v>0</v>
      </c>
      <c r="K86" s="201" t="s">
        <v>115</v>
      </c>
      <c r="L86" s="46"/>
      <c r="M86" s="206" t="s">
        <v>19</v>
      </c>
      <c r="N86" s="207" t="s">
        <v>45</v>
      </c>
      <c r="O86" s="86"/>
      <c r="P86" s="208">
        <f>O86*H86</f>
        <v>0</v>
      </c>
      <c r="Q86" s="208">
        <v>0</v>
      </c>
      <c r="R86" s="208">
        <f>Q86*H86</f>
        <v>0</v>
      </c>
      <c r="S86" s="208">
        <v>0</v>
      </c>
      <c r="T86" s="209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0" t="s">
        <v>116</v>
      </c>
      <c r="AT86" s="210" t="s">
        <v>111</v>
      </c>
      <c r="AU86" s="210" t="s">
        <v>81</v>
      </c>
      <c r="AY86" s="19" t="s">
        <v>108</v>
      </c>
      <c r="BE86" s="211">
        <f>IF(N86="základní",J86,0)</f>
        <v>0</v>
      </c>
      <c r="BF86" s="211">
        <f>IF(N86="snížená",J86,0)</f>
        <v>0</v>
      </c>
      <c r="BG86" s="211">
        <f>IF(N86="zákl. přenesená",J86,0)</f>
        <v>0</v>
      </c>
      <c r="BH86" s="211">
        <f>IF(N86="sníž. přenesená",J86,0)</f>
        <v>0</v>
      </c>
      <c r="BI86" s="211">
        <f>IF(N86="nulová",J86,0)</f>
        <v>0</v>
      </c>
      <c r="BJ86" s="19" t="s">
        <v>79</v>
      </c>
      <c r="BK86" s="211">
        <f>ROUND(I86*H86,2)</f>
        <v>0</v>
      </c>
      <c r="BL86" s="19" t="s">
        <v>116</v>
      </c>
      <c r="BM86" s="210" t="s">
        <v>126</v>
      </c>
    </row>
    <row r="87" s="2" customFormat="1">
      <c r="A87" s="40"/>
      <c r="B87" s="41"/>
      <c r="C87" s="42"/>
      <c r="D87" s="212" t="s">
        <v>118</v>
      </c>
      <c r="E87" s="42"/>
      <c r="F87" s="213" t="s">
        <v>127</v>
      </c>
      <c r="G87" s="42"/>
      <c r="H87" s="42"/>
      <c r="I87" s="214"/>
      <c r="J87" s="42"/>
      <c r="K87" s="42"/>
      <c r="L87" s="46"/>
      <c r="M87" s="215"/>
      <c r="N87" s="216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118</v>
      </c>
      <c r="AU87" s="19" t="s">
        <v>81</v>
      </c>
    </row>
    <row r="88" s="13" customFormat="1">
      <c r="A88" s="13"/>
      <c r="B88" s="217"/>
      <c r="C88" s="218"/>
      <c r="D88" s="219" t="s">
        <v>120</v>
      </c>
      <c r="E88" s="220" t="s">
        <v>19</v>
      </c>
      <c r="F88" s="221" t="s">
        <v>121</v>
      </c>
      <c r="G88" s="218"/>
      <c r="H88" s="220" t="s">
        <v>19</v>
      </c>
      <c r="I88" s="222"/>
      <c r="J88" s="218"/>
      <c r="K88" s="218"/>
      <c r="L88" s="223"/>
      <c r="M88" s="224"/>
      <c r="N88" s="225"/>
      <c r="O88" s="225"/>
      <c r="P88" s="225"/>
      <c r="Q88" s="225"/>
      <c r="R88" s="225"/>
      <c r="S88" s="225"/>
      <c r="T88" s="226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27" t="s">
        <v>120</v>
      </c>
      <c r="AU88" s="227" t="s">
        <v>81</v>
      </c>
      <c r="AV88" s="13" t="s">
        <v>79</v>
      </c>
      <c r="AW88" s="13" t="s">
        <v>36</v>
      </c>
      <c r="AX88" s="13" t="s">
        <v>74</v>
      </c>
      <c r="AY88" s="227" t="s">
        <v>108</v>
      </c>
    </row>
    <row r="89" s="14" customFormat="1">
      <c r="A89" s="14"/>
      <c r="B89" s="228"/>
      <c r="C89" s="229"/>
      <c r="D89" s="219" t="s">
        <v>120</v>
      </c>
      <c r="E89" s="230" t="s">
        <v>19</v>
      </c>
      <c r="F89" s="231" t="s">
        <v>128</v>
      </c>
      <c r="G89" s="229"/>
      <c r="H89" s="232">
        <v>88.400000000000006</v>
      </c>
      <c r="I89" s="233"/>
      <c r="J89" s="229"/>
      <c r="K89" s="229"/>
      <c r="L89" s="234"/>
      <c r="M89" s="235"/>
      <c r="N89" s="236"/>
      <c r="O89" s="236"/>
      <c r="P89" s="236"/>
      <c r="Q89" s="236"/>
      <c r="R89" s="236"/>
      <c r="S89" s="236"/>
      <c r="T89" s="237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38" t="s">
        <v>120</v>
      </c>
      <c r="AU89" s="238" t="s">
        <v>81</v>
      </c>
      <c r="AV89" s="14" t="s">
        <v>81</v>
      </c>
      <c r="AW89" s="14" t="s">
        <v>36</v>
      </c>
      <c r="AX89" s="14" t="s">
        <v>74</v>
      </c>
      <c r="AY89" s="238" t="s">
        <v>108</v>
      </c>
    </row>
    <row r="90" s="13" customFormat="1">
      <c r="A90" s="13"/>
      <c r="B90" s="217"/>
      <c r="C90" s="218"/>
      <c r="D90" s="219" t="s">
        <v>120</v>
      </c>
      <c r="E90" s="220" t="s">
        <v>19</v>
      </c>
      <c r="F90" s="221" t="s">
        <v>129</v>
      </c>
      <c r="G90" s="218"/>
      <c r="H90" s="220" t="s">
        <v>19</v>
      </c>
      <c r="I90" s="222"/>
      <c r="J90" s="218"/>
      <c r="K90" s="218"/>
      <c r="L90" s="223"/>
      <c r="M90" s="224"/>
      <c r="N90" s="225"/>
      <c r="O90" s="225"/>
      <c r="P90" s="225"/>
      <c r="Q90" s="225"/>
      <c r="R90" s="225"/>
      <c r="S90" s="225"/>
      <c r="T90" s="226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27" t="s">
        <v>120</v>
      </c>
      <c r="AU90" s="227" t="s">
        <v>81</v>
      </c>
      <c r="AV90" s="13" t="s">
        <v>79</v>
      </c>
      <c r="AW90" s="13" t="s">
        <v>36</v>
      </c>
      <c r="AX90" s="13" t="s">
        <v>74</v>
      </c>
      <c r="AY90" s="227" t="s">
        <v>108</v>
      </c>
    </row>
    <row r="91" s="14" customFormat="1">
      <c r="A91" s="14"/>
      <c r="B91" s="228"/>
      <c r="C91" s="229"/>
      <c r="D91" s="219" t="s">
        <v>120</v>
      </c>
      <c r="E91" s="230" t="s">
        <v>19</v>
      </c>
      <c r="F91" s="231" t="s">
        <v>130</v>
      </c>
      <c r="G91" s="229"/>
      <c r="H91" s="232">
        <v>0.59999999999999998</v>
      </c>
      <c r="I91" s="233"/>
      <c r="J91" s="229"/>
      <c r="K91" s="229"/>
      <c r="L91" s="234"/>
      <c r="M91" s="235"/>
      <c r="N91" s="236"/>
      <c r="O91" s="236"/>
      <c r="P91" s="236"/>
      <c r="Q91" s="236"/>
      <c r="R91" s="236"/>
      <c r="S91" s="236"/>
      <c r="T91" s="237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38" t="s">
        <v>120</v>
      </c>
      <c r="AU91" s="238" t="s">
        <v>81</v>
      </c>
      <c r="AV91" s="14" t="s">
        <v>81</v>
      </c>
      <c r="AW91" s="14" t="s">
        <v>36</v>
      </c>
      <c r="AX91" s="14" t="s">
        <v>74</v>
      </c>
      <c r="AY91" s="238" t="s">
        <v>108</v>
      </c>
    </row>
    <row r="92" s="15" customFormat="1">
      <c r="A92" s="15"/>
      <c r="B92" s="239"/>
      <c r="C92" s="240"/>
      <c r="D92" s="219" t="s">
        <v>120</v>
      </c>
      <c r="E92" s="241" t="s">
        <v>19</v>
      </c>
      <c r="F92" s="242" t="s">
        <v>131</v>
      </c>
      <c r="G92" s="240"/>
      <c r="H92" s="243">
        <v>89</v>
      </c>
      <c r="I92" s="244"/>
      <c r="J92" s="240"/>
      <c r="K92" s="240"/>
      <c r="L92" s="245"/>
      <c r="M92" s="246"/>
      <c r="N92" s="247"/>
      <c r="O92" s="247"/>
      <c r="P92" s="247"/>
      <c r="Q92" s="247"/>
      <c r="R92" s="247"/>
      <c r="S92" s="247"/>
      <c r="T92" s="248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T92" s="249" t="s">
        <v>120</v>
      </c>
      <c r="AU92" s="249" t="s">
        <v>81</v>
      </c>
      <c r="AV92" s="15" t="s">
        <v>132</v>
      </c>
      <c r="AW92" s="15" t="s">
        <v>36</v>
      </c>
      <c r="AX92" s="15" t="s">
        <v>79</v>
      </c>
      <c r="AY92" s="249" t="s">
        <v>108</v>
      </c>
    </row>
    <row r="93" s="2" customFormat="1" ht="37.8" customHeight="1">
      <c r="A93" s="40"/>
      <c r="B93" s="41"/>
      <c r="C93" s="199" t="s">
        <v>133</v>
      </c>
      <c r="D93" s="199" t="s">
        <v>111</v>
      </c>
      <c r="E93" s="200" t="s">
        <v>134</v>
      </c>
      <c r="F93" s="201" t="s">
        <v>135</v>
      </c>
      <c r="G93" s="202" t="s">
        <v>114</v>
      </c>
      <c r="H93" s="203">
        <v>176.80000000000001</v>
      </c>
      <c r="I93" s="204"/>
      <c r="J93" s="205">
        <f>ROUND(I93*H93,2)</f>
        <v>0</v>
      </c>
      <c r="K93" s="201" t="s">
        <v>115</v>
      </c>
      <c r="L93" s="46"/>
      <c r="M93" s="206" t="s">
        <v>19</v>
      </c>
      <c r="N93" s="207" t="s">
        <v>45</v>
      </c>
      <c r="O93" s="86"/>
      <c r="P93" s="208">
        <f>O93*H93</f>
        <v>0</v>
      </c>
      <c r="Q93" s="208">
        <v>0.0020600000000000002</v>
      </c>
      <c r="R93" s="208">
        <f>Q93*H93</f>
        <v>0.36420800000000003</v>
      </c>
      <c r="S93" s="208">
        <v>0</v>
      </c>
      <c r="T93" s="209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0" t="s">
        <v>116</v>
      </c>
      <c r="AT93" s="210" t="s">
        <v>111</v>
      </c>
      <c r="AU93" s="210" t="s">
        <v>81</v>
      </c>
      <c r="AY93" s="19" t="s">
        <v>108</v>
      </c>
      <c r="BE93" s="211">
        <f>IF(N93="základní",J93,0)</f>
        <v>0</v>
      </c>
      <c r="BF93" s="211">
        <f>IF(N93="snížená",J93,0)</f>
        <v>0</v>
      </c>
      <c r="BG93" s="211">
        <f>IF(N93="zákl. přenesená",J93,0)</f>
        <v>0</v>
      </c>
      <c r="BH93" s="211">
        <f>IF(N93="sníž. přenesená",J93,0)</f>
        <v>0</v>
      </c>
      <c r="BI93" s="211">
        <f>IF(N93="nulová",J93,0)</f>
        <v>0</v>
      </c>
      <c r="BJ93" s="19" t="s">
        <v>79</v>
      </c>
      <c r="BK93" s="211">
        <f>ROUND(I93*H93,2)</f>
        <v>0</v>
      </c>
      <c r="BL93" s="19" t="s">
        <v>116</v>
      </c>
      <c r="BM93" s="210" t="s">
        <v>136</v>
      </c>
    </row>
    <row r="94" s="2" customFormat="1">
      <c r="A94" s="40"/>
      <c r="B94" s="41"/>
      <c r="C94" s="42"/>
      <c r="D94" s="212" t="s">
        <v>118</v>
      </c>
      <c r="E94" s="42"/>
      <c r="F94" s="213" t="s">
        <v>137</v>
      </c>
      <c r="G94" s="42"/>
      <c r="H94" s="42"/>
      <c r="I94" s="214"/>
      <c r="J94" s="42"/>
      <c r="K94" s="42"/>
      <c r="L94" s="46"/>
      <c r="M94" s="215"/>
      <c r="N94" s="216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118</v>
      </c>
      <c r="AU94" s="19" t="s">
        <v>81</v>
      </c>
    </row>
    <row r="95" s="13" customFormat="1">
      <c r="A95" s="13"/>
      <c r="B95" s="217"/>
      <c r="C95" s="218"/>
      <c r="D95" s="219" t="s">
        <v>120</v>
      </c>
      <c r="E95" s="220" t="s">
        <v>19</v>
      </c>
      <c r="F95" s="221" t="s">
        <v>138</v>
      </c>
      <c r="G95" s="218"/>
      <c r="H95" s="220" t="s">
        <v>19</v>
      </c>
      <c r="I95" s="222"/>
      <c r="J95" s="218"/>
      <c r="K95" s="218"/>
      <c r="L95" s="223"/>
      <c r="M95" s="224"/>
      <c r="N95" s="225"/>
      <c r="O95" s="225"/>
      <c r="P95" s="225"/>
      <c r="Q95" s="225"/>
      <c r="R95" s="225"/>
      <c r="S95" s="225"/>
      <c r="T95" s="22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27" t="s">
        <v>120</v>
      </c>
      <c r="AU95" s="227" t="s">
        <v>81</v>
      </c>
      <c r="AV95" s="13" t="s">
        <v>79</v>
      </c>
      <c r="AW95" s="13" t="s">
        <v>36</v>
      </c>
      <c r="AX95" s="13" t="s">
        <v>74</v>
      </c>
      <c r="AY95" s="227" t="s">
        <v>108</v>
      </c>
    </row>
    <row r="96" s="14" customFormat="1">
      <c r="A96" s="14"/>
      <c r="B96" s="228"/>
      <c r="C96" s="229"/>
      <c r="D96" s="219" t="s">
        <v>120</v>
      </c>
      <c r="E96" s="230" t="s">
        <v>19</v>
      </c>
      <c r="F96" s="231" t="s">
        <v>122</v>
      </c>
      <c r="G96" s="229"/>
      <c r="H96" s="232">
        <v>176.80000000000001</v>
      </c>
      <c r="I96" s="233"/>
      <c r="J96" s="229"/>
      <c r="K96" s="229"/>
      <c r="L96" s="234"/>
      <c r="M96" s="235"/>
      <c r="N96" s="236"/>
      <c r="O96" s="236"/>
      <c r="P96" s="236"/>
      <c r="Q96" s="236"/>
      <c r="R96" s="236"/>
      <c r="S96" s="236"/>
      <c r="T96" s="237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38" t="s">
        <v>120</v>
      </c>
      <c r="AU96" s="238" t="s">
        <v>81</v>
      </c>
      <c r="AV96" s="14" t="s">
        <v>81</v>
      </c>
      <c r="AW96" s="14" t="s">
        <v>36</v>
      </c>
      <c r="AX96" s="14" t="s">
        <v>79</v>
      </c>
      <c r="AY96" s="238" t="s">
        <v>108</v>
      </c>
    </row>
    <row r="97" s="2" customFormat="1" ht="44.25" customHeight="1">
      <c r="A97" s="40"/>
      <c r="B97" s="41"/>
      <c r="C97" s="199" t="s">
        <v>132</v>
      </c>
      <c r="D97" s="199" t="s">
        <v>111</v>
      </c>
      <c r="E97" s="200" t="s">
        <v>139</v>
      </c>
      <c r="F97" s="201" t="s">
        <v>140</v>
      </c>
      <c r="G97" s="202" t="s">
        <v>114</v>
      </c>
      <c r="H97" s="203">
        <v>92.799999999999997</v>
      </c>
      <c r="I97" s="204"/>
      <c r="J97" s="205">
        <f>ROUND(I97*H97,2)</f>
        <v>0</v>
      </c>
      <c r="K97" s="201" t="s">
        <v>19</v>
      </c>
      <c r="L97" s="46"/>
      <c r="M97" s="206" t="s">
        <v>19</v>
      </c>
      <c r="N97" s="207" t="s">
        <v>45</v>
      </c>
      <c r="O97" s="86"/>
      <c r="P97" s="208">
        <f>O97*H97</f>
        <v>0</v>
      </c>
      <c r="Q97" s="208">
        <v>0</v>
      </c>
      <c r="R97" s="208">
        <f>Q97*H97</f>
        <v>0</v>
      </c>
      <c r="S97" s="208">
        <v>0</v>
      </c>
      <c r="T97" s="209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0" t="s">
        <v>116</v>
      </c>
      <c r="AT97" s="210" t="s">
        <v>111</v>
      </c>
      <c r="AU97" s="210" t="s">
        <v>81</v>
      </c>
      <c r="AY97" s="19" t="s">
        <v>108</v>
      </c>
      <c r="BE97" s="211">
        <f>IF(N97="základní",J97,0)</f>
        <v>0</v>
      </c>
      <c r="BF97" s="211">
        <f>IF(N97="snížená",J97,0)</f>
        <v>0</v>
      </c>
      <c r="BG97" s="211">
        <f>IF(N97="zákl. přenesená",J97,0)</f>
        <v>0</v>
      </c>
      <c r="BH97" s="211">
        <f>IF(N97="sníž. přenesená",J97,0)</f>
        <v>0</v>
      </c>
      <c r="BI97" s="211">
        <f>IF(N97="nulová",J97,0)</f>
        <v>0</v>
      </c>
      <c r="BJ97" s="19" t="s">
        <v>79</v>
      </c>
      <c r="BK97" s="211">
        <f>ROUND(I97*H97,2)</f>
        <v>0</v>
      </c>
      <c r="BL97" s="19" t="s">
        <v>116</v>
      </c>
      <c r="BM97" s="210" t="s">
        <v>141</v>
      </c>
    </row>
    <row r="98" s="2" customFormat="1">
      <c r="A98" s="40"/>
      <c r="B98" s="41"/>
      <c r="C98" s="42"/>
      <c r="D98" s="219" t="s">
        <v>142</v>
      </c>
      <c r="E98" s="42"/>
      <c r="F98" s="250" t="s">
        <v>143</v>
      </c>
      <c r="G98" s="42"/>
      <c r="H98" s="42"/>
      <c r="I98" s="214"/>
      <c r="J98" s="42"/>
      <c r="K98" s="42"/>
      <c r="L98" s="46"/>
      <c r="M98" s="215"/>
      <c r="N98" s="216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142</v>
      </c>
      <c r="AU98" s="19" t="s">
        <v>81</v>
      </c>
    </row>
    <row r="99" s="13" customFormat="1">
      <c r="A99" s="13"/>
      <c r="B99" s="217"/>
      <c r="C99" s="218"/>
      <c r="D99" s="219" t="s">
        <v>120</v>
      </c>
      <c r="E99" s="220" t="s">
        <v>19</v>
      </c>
      <c r="F99" s="221" t="s">
        <v>144</v>
      </c>
      <c r="G99" s="218"/>
      <c r="H99" s="220" t="s">
        <v>19</v>
      </c>
      <c r="I99" s="222"/>
      <c r="J99" s="218"/>
      <c r="K99" s="218"/>
      <c r="L99" s="223"/>
      <c r="M99" s="224"/>
      <c r="N99" s="225"/>
      <c r="O99" s="225"/>
      <c r="P99" s="225"/>
      <c r="Q99" s="225"/>
      <c r="R99" s="225"/>
      <c r="S99" s="225"/>
      <c r="T99" s="22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27" t="s">
        <v>120</v>
      </c>
      <c r="AU99" s="227" t="s">
        <v>81</v>
      </c>
      <c r="AV99" s="13" t="s">
        <v>79</v>
      </c>
      <c r="AW99" s="13" t="s">
        <v>36</v>
      </c>
      <c r="AX99" s="13" t="s">
        <v>74</v>
      </c>
      <c r="AY99" s="227" t="s">
        <v>108</v>
      </c>
    </row>
    <row r="100" s="14" customFormat="1">
      <c r="A100" s="14"/>
      <c r="B100" s="228"/>
      <c r="C100" s="229"/>
      <c r="D100" s="219" t="s">
        <v>120</v>
      </c>
      <c r="E100" s="230" t="s">
        <v>19</v>
      </c>
      <c r="F100" s="231" t="s">
        <v>145</v>
      </c>
      <c r="G100" s="229"/>
      <c r="H100" s="232">
        <v>92.799999999999997</v>
      </c>
      <c r="I100" s="233"/>
      <c r="J100" s="229"/>
      <c r="K100" s="229"/>
      <c r="L100" s="234"/>
      <c r="M100" s="235"/>
      <c r="N100" s="236"/>
      <c r="O100" s="236"/>
      <c r="P100" s="236"/>
      <c r="Q100" s="236"/>
      <c r="R100" s="236"/>
      <c r="S100" s="236"/>
      <c r="T100" s="237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38" t="s">
        <v>120</v>
      </c>
      <c r="AU100" s="238" t="s">
        <v>81</v>
      </c>
      <c r="AV100" s="14" t="s">
        <v>81</v>
      </c>
      <c r="AW100" s="14" t="s">
        <v>36</v>
      </c>
      <c r="AX100" s="14" t="s">
        <v>79</v>
      </c>
      <c r="AY100" s="238" t="s">
        <v>108</v>
      </c>
    </row>
    <row r="101" s="2" customFormat="1" ht="24.15" customHeight="1">
      <c r="A101" s="40"/>
      <c r="B101" s="41"/>
      <c r="C101" s="199" t="s">
        <v>146</v>
      </c>
      <c r="D101" s="199" t="s">
        <v>111</v>
      </c>
      <c r="E101" s="200" t="s">
        <v>147</v>
      </c>
      <c r="F101" s="201" t="s">
        <v>148</v>
      </c>
      <c r="G101" s="202" t="s">
        <v>149</v>
      </c>
      <c r="H101" s="203">
        <v>4.0019999999999998</v>
      </c>
      <c r="I101" s="204"/>
      <c r="J101" s="205">
        <f>ROUND(I101*H101,2)</f>
        <v>0</v>
      </c>
      <c r="K101" s="201" t="s">
        <v>115</v>
      </c>
      <c r="L101" s="46"/>
      <c r="M101" s="206" t="s">
        <v>19</v>
      </c>
      <c r="N101" s="207" t="s">
        <v>45</v>
      </c>
      <c r="O101" s="86"/>
      <c r="P101" s="208">
        <f>O101*H101</f>
        <v>0</v>
      </c>
      <c r="Q101" s="208">
        <v>0</v>
      </c>
      <c r="R101" s="208">
        <f>Q101*H101</f>
        <v>0</v>
      </c>
      <c r="S101" s="208">
        <v>0.00594</v>
      </c>
      <c r="T101" s="209">
        <f>S101*H101</f>
        <v>0.023771879999999999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0" t="s">
        <v>116</v>
      </c>
      <c r="AT101" s="210" t="s">
        <v>111</v>
      </c>
      <c r="AU101" s="210" t="s">
        <v>81</v>
      </c>
      <c r="AY101" s="19" t="s">
        <v>108</v>
      </c>
      <c r="BE101" s="211">
        <f>IF(N101="základní",J101,0)</f>
        <v>0</v>
      </c>
      <c r="BF101" s="211">
        <f>IF(N101="snížená",J101,0)</f>
        <v>0</v>
      </c>
      <c r="BG101" s="211">
        <f>IF(N101="zákl. přenesená",J101,0)</f>
        <v>0</v>
      </c>
      <c r="BH101" s="211">
        <f>IF(N101="sníž. přenesená",J101,0)</f>
        <v>0</v>
      </c>
      <c r="BI101" s="211">
        <f>IF(N101="nulová",J101,0)</f>
        <v>0</v>
      </c>
      <c r="BJ101" s="19" t="s">
        <v>79</v>
      </c>
      <c r="BK101" s="211">
        <f>ROUND(I101*H101,2)</f>
        <v>0</v>
      </c>
      <c r="BL101" s="19" t="s">
        <v>116</v>
      </c>
      <c r="BM101" s="210" t="s">
        <v>150</v>
      </c>
    </row>
    <row r="102" s="2" customFormat="1">
      <c r="A102" s="40"/>
      <c r="B102" s="41"/>
      <c r="C102" s="42"/>
      <c r="D102" s="212" t="s">
        <v>118</v>
      </c>
      <c r="E102" s="42"/>
      <c r="F102" s="213" t="s">
        <v>151</v>
      </c>
      <c r="G102" s="42"/>
      <c r="H102" s="42"/>
      <c r="I102" s="214"/>
      <c r="J102" s="42"/>
      <c r="K102" s="42"/>
      <c r="L102" s="46"/>
      <c r="M102" s="215"/>
      <c r="N102" s="216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118</v>
      </c>
      <c r="AU102" s="19" t="s">
        <v>81</v>
      </c>
    </row>
    <row r="103" s="13" customFormat="1">
      <c r="A103" s="13"/>
      <c r="B103" s="217"/>
      <c r="C103" s="218"/>
      <c r="D103" s="219" t="s">
        <v>120</v>
      </c>
      <c r="E103" s="220" t="s">
        <v>19</v>
      </c>
      <c r="F103" s="221" t="s">
        <v>152</v>
      </c>
      <c r="G103" s="218"/>
      <c r="H103" s="220" t="s">
        <v>19</v>
      </c>
      <c r="I103" s="222"/>
      <c r="J103" s="218"/>
      <c r="K103" s="218"/>
      <c r="L103" s="223"/>
      <c r="M103" s="224"/>
      <c r="N103" s="225"/>
      <c r="O103" s="225"/>
      <c r="P103" s="225"/>
      <c r="Q103" s="225"/>
      <c r="R103" s="225"/>
      <c r="S103" s="225"/>
      <c r="T103" s="22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27" t="s">
        <v>120</v>
      </c>
      <c r="AU103" s="227" t="s">
        <v>81</v>
      </c>
      <c r="AV103" s="13" t="s">
        <v>79</v>
      </c>
      <c r="AW103" s="13" t="s">
        <v>36</v>
      </c>
      <c r="AX103" s="13" t="s">
        <v>74</v>
      </c>
      <c r="AY103" s="227" t="s">
        <v>108</v>
      </c>
    </row>
    <row r="104" s="14" customFormat="1">
      <c r="A104" s="14"/>
      <c r="B104" s="228"/>
      <c r="C104" s="229"/>
      <c r="D104" s="219" t="s">
        <v>120</v>
      </c>
      <c r="E104" s="230" t="s">
        <v>19</v>
      </c>
      <c r="F104" s="231" t="s">
        <v>153</v>
      </c>
      <c r="G104" s="229"/>
      <c r="H104" s="232">
        <v>4.0019999999999998</v>
      </c>
      <c r="I104" s="233"/>
      <c r="J104" s="229"/>
      <c r="K104" s="229"/>
      <c r="L104" s="234"/>
      <c r="M104" s="235"/>
      <c r="N104" s="236"/>
      <c r="O104" s="236"/>
      <c r="P104" s="236"/>
      <c r="Q104" s="236"/>
      <c r="R104" s="236"/>
      <c r="S104" s="236"/>
      <c r="T104" s="237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38" t="s">
        <v>120</v>
      </c>
      <c r="AU104" s="238" t="s">
        <v>81</v>
      </c>
      <c r="AV104" s="14" t="s">
        <v>81</v>
      </c>
      <c r="AW104" s="14" t="s">
        <v>36</v>
      </c>
      <c r="AX104" s="14" t="s">
        <v>79</v>
      </c>
      <c r="AY104" s="238" t="s">
        <v>108</v>
      </c>
    </row>
    <row r="105" s="2" customFormat="1" ht="49.05" customHeight="1">
      <c r="A105" s="40"/>
      <c r="B105" s="41"/>
      <c r="C105" s="199" t="s">
        <v>154</v>
      </c>
      <c r="D105" s="199" t="s">
        <v>111</v>
      </c>
      <c r="E105" s="200" t="s">
        <v>155</v>
      </c>
      <c r="F105" s="201" t="s">
        <v>156</v>
      </c>
      <c r="G105" s="202" t="s">
        <v>149</v>
      </c>
      <c r="H105" s="203">
        <v>4.0019999999999998</v>
      </c>
      <c r="I105" s="204"/>
      <c r="J105" s="205">
        <f>ROUND(I105*H105,2)</f>
        <v>0</v>
      </c>
      <c r="K105" s="201" t="s">
        <v>115</v>
      </c>
      <c r="L105" s="46"/>
      <c r="M105" s="206" t="s">
        <v>19</v>
      </c>
      <c r="N105" s="207" t="s">
        <v>45</v>
      </c>
      <c r="O105" s="86"/>
      <c r="P105" s="208">
        <f>O105*H105</f>
        <v>0</v>
      </c>
      <c r="Q105" s="208">
        <v>0.0062599999999999999</v>
      </c>
      <c r="R105" s="208">
        <f>Q105*H105</f>
        <v>0.025052519999999998</v>
      </c>
      <c r="S105" s="208">
        <v>0</v>
      </c>
      <c r="T105" s="209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0" t="s">
        <v>116</v>
      </c>
      <c r="AT105" s="210" t="s">
        <v>111</v>
      </c>
      <c r="AU105" s="210" t="s">
        <v>81</v>
      </c>
      <c r="AY105" s="19" t="s">
        <v>108</v>
      </c>
      <c r="BE105" s="211">
        <f>IF(N105="základní",J105,0)</f>
        <v>0</v>
      </c>
      <c r="BF105" s="211">
        <f>IF(N105="snížená",J105,0)</f>
        <v>0</v>
      </c>
      <c r="BG105" s="211">
        <f>IF(N105="zákl. přenesená",J105,0)</f>
        <v>0</v>
      </c>
      <c r="BH105" s="211">
        <f>IF(N105="sníž. přenesená",J105,0)</f>
        <v>0</v>
      </c>
      <c r="BI105" s="211">
        <f>IF(N105="nulová",J105,0)</f>
        <v>0</v>
      </c>
      <c r="BJ105" s="19" t="s">
        <v>79</v>
      </c>
      <c r="BK105" s="211">
        <f>ROUND(I105*H105,2)</f>
        <v>0</v>
      </c>
      <c r="BL105" s="19" t="s">
        <v>116</v>
      </c>
      <c r="BM105" s="210" t="s">
        <v>157</v>
      </c>
    </row>
    <row r="106" s="2" customFormat="1">
      <c r="A106" s="40"/>
      <c r="B106" s="41"/>
      <c r="C106" s="42"/>
      <c r="D106" s="212" t="s">
        <v>118</v>
      </c>
      <c r="E106" s="42"/>
      <c r="F106" s="213" t="s">
        <v>158</v>
      </c>
      <c r="G106" s="42"/>
      <c r="H106" s="42"/>
      <c r="I106" s="214"/>
      <c r="J106" s="42"/>
      <c r="K106" s="42"/>
      <c r="L106" s="46"/>
      <c r="M106" s="215"/>
      <c r="N106" s="216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118</v>
      </c>
      <c r="AU106" s="19" t="s">
        <v>81</v>
      </c>
    </row>
    <row r="107" s="13" customFormat="1">
      <c r="A107" s="13"/>
      <c r="B107" s="217"/>
      <c r="C107" s="218"/>
      <c r="D107" s="219" t="s">
        <v>120</v>
      </c>
      <c r="E107" s="220" t="s">
        <v>19</v>
      </c>
      <c r="F107" s="221" t="s">
        <v>152</v>
      </c>
      <c r="G107" s="218"/>
      <c r="H107" s="220" t="s">
        <v>19</v>
      </c>
      <c r="I107" s="222"/>
      <c r="J107" s="218"/>
      <c r="K107" s="218"/>
      <c r="L107" s="223"/>
      <c r="M107" s="224"/>
      <c r="N107" s="225"/>
      <c r="O107" s="225"/>
      <c r="P107" s="225"/>
      <c r="Q107" s="225"/>
      <c r="R107" s="225"/>
      <c r="S107" s="225"/>
      <c r="T107" s="22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27" t="s">
        <v>120</v>
      </c>
      <c r="AU107" s="227" t="s">
        <v>81</v>
      </c>
      <c r="AV107" s="13" t="s">
        <v>79</v>
      </c>
      <c r="AW107" s="13" t="s">
        <v>36</v>
      </c>
      <c r="AX107" s="13" t="s">
        <v>74</v>
      </c>
      <c r="AY107" s="227" t="s">
        <v>108</v>
      </c>
    </row>
    <row r="108" s="14" customFormat="1">
      <c r="A108" s="14"/>
      <c r="B108" s="228"/>
      <c r="C108" s="229"/>
      <c r="D108" s="219" t="s">
        <v>120</v>
      </c>
      <c r="E108" s="230" t="s">
        <v>19</v>
      </c>
      <c r="F108" s="231" t="s">
        <v>153</v>
      </c>
      <c r="G108" s="229"/>
      <c r="H108" s="232">
        <v>4.0019999999999998</v>
      </c>
      <c r="I108" s="233"/>
      <c r="J108" s="229"/>
      <c r="K108" s="229"/>
      <c r="L108" s="234"/>
      <c r="M108" s="235"/>
      <c r="N108" s="236"/>
      <c r="O108" s="236"/>
      <c r="P108" s="236"/>
      <c r="Q108" s="236"/>
      <c r="R108" s="236"/>
      <c r="S108" s="236"/>
      <c r="T108" s="237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38" t="s">
        <v>120</v>
      </c>
      <c r="AU108" s="238" t="s">
        <v>81</v>
      </c>
      <c r="AV108" s="14" t="s">
        <v>81</v>
      </c>
      <c r="AW108" s="14" t="s">
        <v>36</v>
      </c>
      <c r="AX108" s="14" t="s">
        <v>79</v>
      </c>
      <c r="AY108" s="238" t="s">
        <v>108</v>
      </c>
    </row>
    <row r="109" s="2" customFormat="1" ht="37.8" customHeight="1">
      <c r="A109" s="40"/>
      <c r="B109" s="41"/>
      <c r="C109" s="199" t="s">
        <v>159</v>
      </c>
      <c r="D109" s="199" t="s">
        <v>111</v>
      </c>
      <c r="E109" s="200" t="s">
        <v>160</v>
      </c>
      <c r="F109" s="201" t="s">
        <v>161</v>
      </c>
      <c r="G109" s="202" t="s">
        <v>125</v>
      </c>
      <c r="H109" s="203">
        <v>3</v>
      </c>
      <c r="I109" s="204"/>
      <c r="J109" s="205">
        <f>ROUND(I109*H109,2)</f>
        <v>0</v>
      </c>
      <c r="K109" s="201" t="s">
        <v>19</v>
      </c>
      <c r="L109" s="46"/>
      <c r="M109" s="206" t="s">
        <v>19</v>
      </c>
      <c r="N109" s="207" t="s">
        <v>45</v>
      </c>
      <c r="O109" s="86"/>
      <c r="P109" s="208">
        <f>O109*H109</f>
        <v>0</v>
      </c>
      <c r="Q109" s="208">
        <v>0</v>
      </c>
      <c r="R109" s="208">
        <f>Q109*H109</f>
        <v>0</v>
      </c>
      <c r="S109" s="208">
        <v>0</v>
      </c>
      <c r="T109" s="209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0" t="s">
        <v>116</v>
      </c>
      <c r="AT109" s="210" t="s">
        <v>111</v>
      </c>
      <c r="AU109" s="210" t="s">
        <v>81</v>
      </c>
      <c r="AY109" s="19" t="s">
        <v>108</v>
      </c>
      <c r="BE109" s="211">
        <f>IF(N109="základní",J109,0)</f>
        <v>0</v>
      </c>
      <c r="BF109" s="211">
        <f>IF(N109="snížená",J109,0)</f>
        <v>0</v>
      </c>
      <c r="BG109" s="211">
        <f>IF(N109="zákl. přenesená",J109,0)</f>
        <v>0</v>
      </c>
      <c r="BH109" s="211">
        <f>IF(N109="sníž. přenesená",J109,0)</f>
        <v>0</v>
      </c>
      <c r="BI109" s="211">
        <f>IF(N109="nulová",J109,0)</f>
        <v>0</v>
      </c>
      <c r="BJ109" s="19" t="s">
        <v>79</v>
      </c>
      <c r="BK109" s="211">
        <f>ROUND(I109*H109,2)</f>
        <v>0</v>
      </c>
      <c r="BL109" s="19" t="s">
        <v>116</v>
      </c>
      <c r="BM109" s="210" t="s">
        <v>162</v>
      </c>
    </row>
    <row r="110" s="2" customFormat="1" ht="55.5" customHeight="1">
      <c r="A110" s="40"/>
      <c r="B110" s="41"/>
      <c r="C110" s="199" t="s">
        <v>163</v>
      </c>
      <c r="D110" s="199" t="s">
        <v>111</v>
      </c>
      <c r="E110" s="200" t="s">
        <v>164</v>
      </c>
      <c r="F110" s="201" t="s">
        <v>165</v>
      </c>
      <c r="G110" s="202" t="s">
        <v>166</v>
      </c>
      <c r="H110" s="251"/>
      <c r="I110" s="204"/>
      <c r="J110" s="205">
        <f>ROUND(I110*H110,2)</f>
        <v>0</v>
      </c>
      <c r="K110" s="201" t="s">
        <v>115</v>
      </c>
      <c r="L110" s="46"/>
      <c r="M110" s="206" t="s">
        <v>19</v>
      </c>
      <c r="N110" s="207" t="s">
        <v>45</v>
      </c>
      <c r="O110" s="86"/>
      <c r="P110" s="208">
        <f>O110*H110</f>
        <v>0</v>
      </c>
      <c r="Q110" s="208">
        <v>0</v>
      </c>
      <c r="R110" s="208">
        <f>Q110*H110</f>
        <v>0</v>
      </c>
      <c r="S110" s="208">
        <v>0</v>
      </c>
      <c r="T110" s="209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0" t="s">
        <v>116</v>
      </c>
      <c r="AT110" s="210" t="s">
        <v>111</v>
      </c>
      <c r="AU110" s="210" t="s">
        <v>81</v>
      </c>
      <c r="AY110" s="19" t="s">
        <v>108</v>
      </c>
      <c r="BE110" s="211">
        <f>IF(N110="základní",J110,0)</f>
        <v>0</v>
      </c>
      <c r="BF110" s="211">
        <f>IF(N110="snížená",J110,0)</f>
        <v>0</v>
      </c>
      <c r="BG110" s="211">
        <f>IF(N110="zákl. přenesená",J110,0)</f>
        <v>0</v>
      </c>
      <c r="BH110" s="211">
        <f>IF(N110="sníž. přenesená",J110,0)</f>
        <v>0</v>
      </c>
      <c r="BI110" s="211">
        <f>IF(N110="nulová",J110,0)</f>
        <v>0</v>
      </c>
      <c r="BJ110" s="19" t="s">
        <v>79</v>
      </c>
      <c r="BK110" s="211">
        <f>ROUND(I110*H110,2)</f>
        <v>0</v>
      </c>
      <c r="BL110" s="19" t="s">
        <v>116</v>
      </c>
      <c r="BM110" s="210" t="s">
        <v>167</v>
      </c>
    </row>
    <row r="111" s="2" customFormat="1">
      <c r="A111" s="40"/>
      <c r="B111" s="41"/>
      <c r="C111" s="42"/>
      <c r="D111" s="212" t="s">
        <v>118</v>
      </c>
      <c r="E111" s="42"/>
      <c r="F111" s="213" t="s">
        <v>168</v>
      </c>
      <c r="G111" s="42"/>
      <c r="H111" s="42"/>
      <c r="I111" s="214"/>
      <c r="J111" s="42"/>
      <c r="K111" s="42"/>
      <c r="L111" s="46"/>
      <c r="M111" s="215"/>
      <c r="N111" s="216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118</v>
      </c>
      <c r="AU111" s="19" t="s">
        <v>81</v>
      </c>
    </row>
    <row r="112" s="12" customFormat="1" ht="22.8" customHeight="1">
      <c r="A112" s="12"/>
      <c r="B112" s="183"/>
      <c r="C112" s="184"/>
      <c r="D112" s="185" t="s">
        <v>73</v>
      </c>
      <c r="E112" s="197" t="s">
        <v>169</v>
      </c>
      <c r="F112" s="197" t="s">
        <v>170</v>
      </c>
      <c r="G112" s="184"/>
      <c r="H112" s="184"/>
      <c r="I112" s="187"/>
      <c r="J112" s="198">
        <f>BK112</f>
        <v>0</v>
      </c>
      <c r="K112" s="184"/>
      <c r="L112" s="189"/>
      <c r="M112" s="190"/>
      <c r="N112" s="191"/>
      <c r="O112" s="191"/>
      <c r="P112" s="192">
        <f>SUM(P113:P330)</f>
        <v>0</v>
      </c>
      <c r="Q112" s="191"/>
      <c r="R112" s="192">
        <f>SUM(R113:R330)</f>
        <v>1.5567075000000001</v>
      </c>
      <c r="S112" s="191"/>
      <c r="T112" s="193">
        <f>SUM(T113:T330)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4" t="s">
        <v>81</v>
      </c>
      <c r="AT112" s="195" t="s">
        <v>73</v>
      </c>
      <c r="AU112" s="195" t="s">
        <v>79</v>
      </c>
      <c r="AY112" s="194" t="s">
        <v>108</v>
      </c>
      <c r="BK112" s="196">
        <f>SUM(BK113:BK330)</f>
        <v>0</v>
      </c>
    </row>
    <row r="113" s="2" customFormat="1" ht="24.15" customHeight="1">
      <c r="A113" s="40"/>
      <c r="B113" s="41"/>
      <c r="C113" s="199" t="s">
        <v>171</v>
      </c>
      <c r="D113" s="199" t="s">
        <v>111</v>
      </c>
      <c r="E113" s="200" t="s">
        <v>172</v>
      </c>
      <c r="F113" s="201" t="s">
        <v>173</v>
      </c>
      <c r="G113" s="202" t="s">
        <v>149</v>
      </c>
      <c r="H113" s="203">
        <v>1767.7000000000001</v>
      </c>
      <c r="I113" s="204"/>
      <c r="J113" s="205">
        <f>ROUND(I113*H113,2)</f>
        <v>0</v>
      </c>
      <c r="K113" s="201" t="s">
        <v>115</v>
      </c>
      <c r="L113" s="46"/>
      <c r="M113" s="206" t="s">
        <v>19</v>
      </c>
      <c r="N113" s="207" t="s">
        <v>45</v>
      </c>
      <c r="O113" s="86"/>
      <c r="P113" s="208">
        <f>O113*H113</f>
        <v>0</v>
      </c>
      <c r="Q113" s="208">
        <v>6.0000000000000002E-05</v>
      </c>
      <c r="R113" s="208">
        <f>Q113*H113</f>
        <v>0.106062</v>
      </c>
      <c r="S113" s="208">
        <v>0</v>
      </c>
      <c r="T113" s="209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0" t="s">
        <v>116</v>
      </c>
      <c r="AT113" s="210" t="s">
        <v>111</v>
      </c>
      <c r="AU113" s="210" t="s">
        <v>81</v>
      </c>
      <c r="AY113" s="19" t="s">
        <v>108</v>
      </c>
      <c r="BE113" s="211">
        <f>IF(N113="základní",J113,0)</f>
        <v>0</v>
      </c>
      <c r="BF113" s="211">
        <f>IF(N113="snížená",J113,0)</f>
        <v>0</v>
      </c>
      <c r="BG113" s="211">
        <f>IF(N113="zákl. přenesená",J113,0)</f>
        <v>0</v>
      </c>
      <c r="BH113" s="211">
        <f>IF(N113="sníž. přenesená",J113,0)</f>
        <v>0</v>
      </c>
      <c r="BI113" s="211">
        <f>IF(N113="nulová",J113,0)</f>
        <v>0</v>
      </c>
      <c r="BJ113" s="19" t="s">
        <v>79</v>
      </c>
      <c r="BK113" s="211">
        <f>ROUND(I113*H113,2)</f>
        <v>0</v>
      </c>
      <c r="BL113" s="19" t="s">
        <v>116</v>
      </c>
      <c r="BM113" s="210" t="s">
        <v>174</v>
      </c>
    </row>
    <row r="114" s="2" customFormat="1">
      <c r="A114" s="40"/>
      <c r="B114" s="41"/>
      <c r="C114" s="42"/>
      <c r="D114" s="212" t="s">
        <v>118</v>
      </c>
      <c r="E114" s="42"/>
      <c r="F114" s="213" t="s">
        <v>175</v>
      </c>
      <c r="G114" s="42"/>
      <c r="H114" s="42"/>
      <c r="I114" s="214"/>
      <c r="J114" s="42"/>
      <c r="K114" s="42"/>
      <c r="L114" s="46"/>
      <c r="M114" s="215"/>
      <c r="N114" s="216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118</v>
      </c>
      <c r="AU114" s="19" t="s">
        <v>81</v>
      </c>
    </row>
    <row r="115" s="2" customFormat="1">
      <c r="A115" s="40"/>
      <c r="B115" s="41"/>
      <c r="C115" s="42"/>
      <c r="D115" s="219" t="s">
        <v>142</v>
      </c>
      <c r="E115" s="42"/>
      <c r="F115" s="250" t="s">
        <v>176</v>
      </c>
      <c r="G115" s="42"/>
      <c r="H115" s="42"/>
      <c r="I115" s="214"/>
      <c r="J115" s="42"/>
      <c r="K115" s="42"/>
      <c r="L115" s="46"/>
      <c r="M115" s="215"/>
      <c r="N115" s="216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142</v>
      </c>
      <c r="AU115" s="19" t="s">
        <v>81</v>
      </c>
    </row>
    <row r="116" s="13" customFormat="1">
      <c r="A116" s="13"/>
      <c r="B116" s="217"/>
      <c r="C116" s="218"/>
      <c r="D116" s="219" t="s">
        <v>120</v>
      </c>
      <c r="E116" s="220" t="s">
        <v>19</v>
      </c>
      <c r="F116" s="221" t="s">
        <v>177</v>
      </c>
      <c r="G116" s="218"/>
      <c r="H116" s="220" t="s">
        <v>19</v>
      </c>
      <c r="I116" s="222"/>
      <c r="J116" s="218"/>
      <c r="K116" s="218"/>
      <c r="L116" s="223"/>
      <c r="M116" s="224"/>
      <c r="N116" s="225"/>
      <c r="O116" s="225"/>
      <c r="P116" s="225"/>
      <c r="Q116" s="225"/>
      <c r="R116" s="225"/>
      <c r="S116" s="225"/>
      <c r="T116" s="22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27" t="s">
        <v>120</v>
      </c>
      <c r="AU116" s="227" t="s">
        <v>81</v>
      </c>
      <c r="AV116" s="13" t="s">
        <v>79</v>
      </c>
      <c r="AW116" s="13" t="s">
        <v>36</v>
      </c>
      <c r="AX116" s="13" t="s">
        <v>74</v>
      </c>
      <c r="AY116" s="227" t="s">
        <v>108</v>
      </c>
    </row>
    <row r="117" s="14" customFormat="1">
      <c r="A117" s="14"/>
      <c r="B117" s="228"/>
      <c r="C117" s="229"/>
      <c r="D117" s="219" t="s">
        <v>120</v>
      </c>
      <c r="E117" s="230" t="s">
        <v>19</v>
      </c>
      <c r="F117" s="231" t="s">
        <v>178</v>
      </c>
      <c r="G117" s="229"/>
      <c r="H117" s="232">
        <v>1608.81</v>
      </c>
      <c r="I117" s="233"/>
      <c r="J117" s="229"/>
      <c r="K117" s="229"/>
      <c r="L117" s="234"/>
      <c r="M117" s="235"/>
      <c r="N117" s="236"/>
      <c r="O117" s="236"/>
      <c r="P117" s="236"/>
      <c r="Q117" s="236"/>
      <c r="R117" s="236"/>
      <c r="S117" s="236"/>
      <c r="T117" s="237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38" t="s">
        <v>120</v>
      </c>
      <c r="AU117" s="238" t="s">
        <v>81</v>
      </c>
      <c r="AV117" s="14" t="s">
        <v>81</v>
      </c>
      <c r="AW117" s="14" t="s">
        <v>36</v>
      </c>
      <c r="AX117" s="14" t="s">
        <v>74</v>
      </c>
      <c r="AY117" s="238" t="s">
        <v>108</v>
      </c>
    </row>
    <row r="118" s="14" customFormat="1">
      <c r="A118" s="14"/>
      <c r="B118" s="228"/>
      <c r="C118" s="229"/>
      <c r="D118" s="219" t="s">
        <v>120</v>
      </c>
      <c r="E118" s="230" t="s">
        <v>19</v>
      </c>
      <c r="F118" s="231" t="s">
        <v>179</v>
      </c>
      <c r="G118" s="229"/>
      <c r="H118" s="232">
        <v>158.88999999999999</v>
      </c>
      <c r="I118" s="233"/>
      <c r="J118" s="229"/>
      <c r="K118" s="229"/>
      <c r="L118" s="234"/>
      <c r="M118" s="235"/>
      <c r="N118" s="236"/>
      <c r="O118" s="236"/>
      <c r="P118" s="236"/>
      <c r="Q118" s="236"/>
      <c r="R118" s="236"/>
      <c r="S118" s="236"/>
      <c r="T118" s="237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38" t="s">
        <v>120</v>
      </c>
      <c r="AU118" s="238" t="s">
        <v>81</v>
      </c>
      <c r="AV118" s="14" t="s">
        <v>81</v>
      </c>
      <c r="AW118" s="14" t="s">
        <v>36</v>
      </c>
      <c r="AX118" s="14" t="s">
        <v>74</v>
      </c>
      <c r="AY118" s="238" t="s">
        <v>108</v>
      </c>
    </row>
    <row r="119" s="15" customFormat="1">
      <c r="A119" s="15"/>
      <c r="B119" s="239"/>
      <c r="C119" s="240"/>
      <c r="D119" s="219" t="s">
        <v>120</v>
      </c>
      <c r="E119" s="241" t="s">
        <v>19</v>
      </c>
      <c r="F119" s="242" t="s">
        <v>131</v>
      </c>
      <c r="G119" s="240"/>
      <c r="H119" s="243">
        <v>1767.6999999999998</v>
      </c>
      <c r="I119" s="244"/>
      <c r="J119" s="240"/>
      <c r="K119" s="240"/>
      <c r="L119" s="245"/>
      <c r="M119" s="246"/>
      <c r="N119" s="247"/>
      <c r="O119" s="247"/>
      <c r="P119" s="247"/>
      <c r="Q119" s="247"/>
      <c r="R119" s="247"/>
      <c r="S119" s="247"/>
      <c r="T119" s="248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49" t="s">
        <v>120</v>
      </c>
      <c r="AU119" s="249" t="s">
        <v>81</v>
      </c>
      <c r="AV119" s="15" t="s">
        <v>132</v>
      </c>
      <c r="AW119" s="15" t="s">
        <v>36</v>
      </c>
      <c r="AX119" s="15" t="s">
        <v>79</v>
      </c>
      <c r="AY119" s="249" t="s">
        <v>108</v>
      </c>
    </row>
    <row r="120" s="2" customFormat="1" ht="33" customHeight="1">
      <c r="A120" s="40"/>
      <c r="B120" s="41"/>
      <c r="C120" s="199" t="s">
        <v>180</v>
      </c>
      <c r="D120" s="199" t="s">
        <v>111</v>
      </c>
      <c r="E120" s="200" t="s">
        <v>181</v>
      </c>
      <c r="F120" s="201" t="s">
        <v>182</v>
      </c>
      <c r="G120" s="202" t="s">
        <v>149</v>
      </c>
      <c r="H120" s="203">
        <v>1767.7000000000001</v>
      </c>
      <c r="I120" s="204"/>
      <c r="J120" s="205">
        <f>ROUND(I120*H120,2)</f>
        <v>0</v>
      </c>
      <c r="K120" s="201" t="s">
        <v>115</v>
      </c>
      <c r="L120" s="46"/>
      <c r="M120" s="206" t="s">
        <v>19</v>
      </c>
      <c r="N120" s="207" t="s">
        <v>45</v>
      </c>
      <c r="O120" s="86"/>
      <c r="P120" s="208">
        <f>O120*H120</f>
        <v>0</v>
      </c>
      <c r="Q120" s="208">
        <v>0</v>
      </c>
      <c r="R120" s="208">
        <f>Q120*H120</f>
        <v>0</v>
      </c>
      <c r="S120" s="208">
        <v>0</v>
      </c>
      <c r="T120" s="209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0" t="s">
        <v>116</v>
      </c>
      <c r="AT120" s="210" t="s">
        <v>111</v>
      </c>
      <c r="AU120" s="210" t="s">
        <v>81</v>
      </c>
      <c r="AY120" s="19" t="s">
        <v>108</v>
      </c>
      <c r="BE120" s="211">
        <f>IF(N120="základní",J120,0)</f>
        <v>0</v>
      </c>
      <c r="BF120" s="211">
        <f>IF(N120="snížená",J120,0)</f>
        <v>0</v>
      </c>
      <c r="BG120" s="211">
        <f>IF(N120="zákl. přenesená",J120,0)</f>
        <v>0</v>
      </c>
      <c r="BH120" s="211">
        <f>IF(N120="sníž. přenesená",J120,0)</f>
        <v>0</v>
      </c>
      <c r="BI120" s="211">
        <f>IF(N120="nulová",J120,0)</f>
        <v>0</v>
      </c>
      <c r="BJ120" s="19" t="s">
        <v>79</v>
      </c>
      <c r="BK120" s="211">
        <f>ROUND(I120*H120,2)</f>
        <v>0</v>
      </c>
      <c r="BL120" s="19" t="s">
        <v>116</v>
      </c>
      <c r="BM120" s="210" t="s">
        <v>183</v>
      </c>
    </row>
    <row r="121" s="2" customFormat="1">
      <c r="A121" s="40"/>
      <c r="B121" s="41"/>
      <c r="C121" s="42"/>
      <c r="D121" s="212" t="s">
        <v>118</v>
      </c>
      <c r="E121" s="42"/>
      <c r="F121" s="213" t="s">
        <v>184</v>
      </c>
      <c r="G121" s="42"/>
      <c r="H121" s="42"/>
      <c r="I121" s="214"/>
      <c r="J121" s="42"/>
      <c r="K121" s="42"/>
      <c r="L121" s="46"/>
      <c r="M121" s="215"/>
      <c r="N121" s="216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118</v>
      </c>
      <c r="AU121" s="19" t="s">
        <v>81</v>
      </c>
    </row>
    <row r="122" s="2" customFormat="1">
      <c r="A122" s="40"/>
      <c r="B122" s="41"/>
      <c r="C122" s="42"/>
      <c r="D122" s="219" t="s">
        <v>142</v>
      </c>
      <c r="E122" s="42"/>
      <c r="F122" s="250" t="s">
        <v>185</v>
      </c>
      <c r="G122" s="42"/>
      <c r="H122" s="42"/>
      <c r="I122" s="214"/>
      <c r="J122" s="42"/>
      <c r="K122" s="42"/>
      <c r="L122" s="46"/>
      <c r="M122" s="215"/>
      <c r="N122" s="216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142</v>
      </c>
      <c r="AU122" s="19" t="s">
        <v>81</v>
      </c>
    </row>
    <row r="123" s="13" customFormat="1">
      <c r="A123" s="13"/>
      <c r="B123" s="217"/>
      <c r="C123" s="218"/>
      <c r="D123" s="219" t="s">
        <v>120</v>
      </c>
      <c r="E123" s="220" t="s">
        <v>19</v>
      </c>
      <c r="F123" s="221" t="s">
        <v>177</v>
      </c>
      <c r="G123" s="218"/>
      <c r="H123" s="220" t="s">
        <v>19</v>
      </c>
      <c r="I123" s="222"/>
      <c r="J123" s="218"/>
      <c r="K123" s="218"/>
      <c r="L123" s="223"/>
      <c r="M123" s="224"/>
      <c r="N123" s="225"/>
      <c r="O123" s="225"/>
      <c r="P123" s="225"/>
      <c r="Q123" s="225"/>
      <c r="R123" s="225"/>
      <c r="S123" s="225"/>
      <c r="T123" s="22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27" t="s">
        <v>120</v>
      </c>
      <c r="AU123" s="227" t="s">
        <v>81</v>
      </c>
      <c r="AV123" s="13" t="s">
        <v>79</v>
      </c>
      <c r="AW123" s="13" t="s">
        <v>36</v>
      </c>
      <c r="AX123" s="13" t="s">
        <v>74</v>
      </c>
      <c r="AY123" s="227" t="s">
        <v>108</v>
      </c>
    </row>
    <row r="124" s="14" customFormat="1">
      <c r="A124" s="14"/>
      <c r="B124" s="228"/>
      <c r="C124" s="229"/>
      <c r="D124" s="219" t="s">
        <v>120</v>
      </c>
      <c r="E124" s="230" t="s">
        <v>19</v>
      </c>
      <c r="F124" s="231" t="s">
        <v>178</v>
      </c>
      <c r="G124" s="229"/>
      <c r="H124" s="232">
        <v>1608.81</v>
      </c>
      <c r="I124" s="233"/>
      <c r="J124" s="229"/>
      <c r="K124" s="229"/>
      <c r="L124" s="234"/>
      <c r="M124" s="235"/>
      <c r="N124" s="236"/>
      <c r="O124" s="236"/>
      <c r="P124" s="236"/>
      <c r="Q124" s="236"/>
      <c r="R124" s="236"/>
      <c r="S124" s="236"/>
      <c r="T124" s="237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38" t="s">
        <v>120</v>
      </c>
      <c r="AU124" s="238" t="s">
        <v>81</v>
      </c>
      <c r="AV124" s="14" t="s">
        <v>81</v>
      </c>
      <c r="AW124" s="14" t="s">
        <v>36</v>
      </c>
      <c r="AX124" s="14" t="s">
        <v>74</v>
      </c>
      <c r="AY124" s="238" t="s">
        <v>108</v>
      </c>
    </row>
    <row r="125" s="14" customFormat="1">
      <c r="A125" s="14"/>
      <c r="B125" s="228"/>
      <c r="C125" s="229"/>
      <c r="D125" s="219" t="s">
        <v>120</v>
      </c>
      <c r="E125" s="230" t="s">
        <v>19</v>
      </c>
      <c r="F125" s="231" t="s">
        <v>179</v>
      </c>
      <c r="G125" s="229"/>
      <c r="H125" s="232">
        <v>158.88999999999999</v>
      </c>
      <c r="I125" s="233"/>
      <c r="J125" s="229"/>
      <c r="K125" s="229"/>
      <c r="L125" s="234"/>
      <c r="M125" s="235"/>
      <c r="N125" s="236"/>
      <c r="O125" s="236"/>
      <c r="P125" s="236"/>
      <c r="Q125" s="236"/>
      <c r="R125" s="236"/>
      <c r="S125" s="236"/>
      <c r="T125" s="237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38" t="s">
        <v>120</v>
      </c>
      <c r="AU125" s="238" t="s">
        <v>81</v>
      </c>
      <c r="AV125" s="14" t="s">
        <v>81</v>
      </c>
      <c r="AW125" s="14" t="s">
        <v>36</v>
      </c>
      <c r="AX125" s="14" t="s">
        <v>74</v>
      </c>
      <c r="AY125" s="238" t="s">
        <v>108</v>
      </c>
    </row>
    <row r="126" s="15" customFormat="1">
      <c r="A126" s="15"/>
      <c r="B126" s="239"/>
      <c r="C126" s="240"/>
      <c r="D126" s="219" t="s">
        <v>120</v>
      </c>
      <c r="E126" s="241" t="s">
        <v>19</v>
      </c>
      <c r="F126" s="242" t="s">
        <v>131</v>
      </c>
      <c r="G126" s="240"/>
      <c r="H126" s="243">
        <v>1767.6999999999998</v>
      </c>
      <c r="I126" s="244"/>
      <c r="J126" s="240"/>
      <c r="K126" s="240"/>
      <c r="L126" s="245"/>
      <c r="M126" s="246"/>
      <c r="N126" s="247"/>
      <c r="O126" s="247"/>
      <c r="P126" s="247"/>
      <c r="Q126" s="247"/>
      <c r="R126" s="247"/>
      <c r="S126" s="247"/>
      <c r="T126" s="248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49" t="s">
        <v>120</v>
      </c>
      <c r="AU126" s="249" t="s">
        <v>81</v>
      </c>
      <c r="AV126" s="15" t="s">
        <v>132</v>
      </c>
      <c r="AW126" s="15" t="s">
        <v>36</v>
      </c>
      <c r="AX126" s="15" t="s">
        <v>79</v>
      </c>
      <c r="AY126" s="249" t="s">
        <v>108</v>
      </c>
    </row>
    <row r="127" s="2" customFormat="1" ht="24.15" customHeight="1">
      <c r="A127" s="40"/>
      <c r="B127" s="41"/>
      <c r="C127" s="199" t="s">
        <v>186</v>
      </c>
      <c r="D127" s="199" t="s">
        <v>111</v>
      </c>
      <c r="E127" s="200" t="s">
        <v>187</v>
      </c>
      <c r="F127" s="201" t="s">
        <v>188</v>
      </c>
      <c r="G127" s="202" t="s">
        <v>149</v>
      </c>
      <c r="H127" s="203">
        <v>1767.7000000000001</v>
      </c>
      <c r="I127" s="204"/>
      <c r="J127" s="205">
        <f>ROUND(I127*H127,2)</f>
        <v>0</v>
      </c>
      <c r="K127" s="201" t="s">
        <v>115</v>
      </c>
      <c r="L127" s="46"/>
      <c r="M127" s="206" t="s">
        <v>19</v>
      </c>
      <c r="N127" s="207" t="s">
        <v>45</v>
      </c>
      <c r="O127" s="86"/>
      <c r="P127" s="208">
        <f>O127*H127</f>
        <v>0</v>
      </c>
      <c r="Q127" s="208">
        <v>0</v>
      </c>
      <c r="R127" s="208">
        <f>Q127*H127</f>
        <v>0</v>
      </c>
      <c r="S127" s="208">
        <v>0</v>
      </c>
      <c r="T127" s="209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0" t="s">
        <v>116</v>
      </c>
      <c r="AT127" s="210" t="s">
        <v>111</v>
      </c>
      <c r="AU127" s="210" t="s">
        <v>81</v>
      </c>
      <c r="AY127" s="19" t="s">
        <v>108</v>
      </c>
      <c r="BE127" s="211">
        <f>IF(N127="základní",J127,0)</f>
        <v>0</v>
      </c>
      <c r="BF127" s="211">
        <f>IF(N127="snížená",J127,0)</f>
        <v>0</v>
      </c>
      <c r="BG127" s="211">
        <f>IF(N127="zákl. přenesená",J127,0)</f>
        <v>0</v>
      </c>
      <c r="BH127" s="211">
        <f>IF(N127="sníž. přenesená",J127,0)</f>
        <v>0</v>
      </c>
      <c r="BI127" s="211">
        <f>IF(N127="nulová",J127,0)</f>
        <v>0</v>
      </c>
      <c r="BJ127" s="19" t="s">
        <v>79</v>
      </c>
      <c r="BK127" s="211">
        <f>ROUND(I127*H127,2)</f>
        <v>0</v>
      </c>
      <c r="BL127" s="19" t="s">
        <v>116</v>
      </c>
      <c r="BM127" s="210" t="s">
        <v>189</v>
      </c>
    </row>
    <row r="128" s="2" customFormat="1">
      <c r="A128" s="40"/>
      <c r="B128" s="41"/>
      <c r="C128" s="42"/>
      <c r="D128" s="212" t="s">
        <v>118</v>
      </c>
      <c r="E128" s="42"/>
      <c r="F128" s="213" t="s">
        <v>190</v>
      </c>
      <c r="G128" s="42"/>
      <c r="H128" s="42"/>
      <c r="I128" s="214"/>
      <c r="J128" s="42"/>
      <c r="K128" s="42"/>
      <c r="L128" s="46"/>
      <c r="M128" s="215"/>
      <c r="N128" s="216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118</v>
      </c>
      <c r="AU128" s="19" t="s">
        <v>81</v>
      </c>
    </row>
    <row r="129" s="2" customFormat="1">
      <c r="A129" s="40"/>
      <c r="B129" s="41"/>
      <c r="C129" s="42"/>
      <c r="D129" s="219" t="s">
        <v>142</v>
      </c>
      <c r="E129" s="42"/>
      <c r="F129" s="250" t="s">
        <v>191</v>
      </c>
      <c r="G129" s="42"/>
      <c r="H129" s="42"/>
      <c r="I129" s="214"/>
      <c r="J129" s="42"/>
      <c r="K129" s="42"/>
      <c r="L129" s="46"/>
      <c r="M129" s="215"/>
      <c r="N129" s="216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142</v>
      </c>
      <c r="AU129" s="19" t="s">
        <v>81</v>
      </c>
    </row>
    <row r="130" s="13" customFormat="1">
      <c r="A130" s="13"/>
      <c r="B130" s="217"/>
      <c r="C130" s="218"/>
      <c r="D130" s="219" t="s">
        <v>120</v>
      </c>
      <c r="E130" s="220" t="s">
        <v>19</v>
      </c>
      <c r="F130" s="221" t="s">
        <v>177</v>
      </c>
      <c r="G130" s="218"/>
      <c r="H130" s="220" t="s">
        <v>19</v>
      </c>
      <c r="I130" s="222"/>
      <c r="J130" s="218"/>
      <c r="K130" s="218"/>
      <c r="L130" s="223"/>
      <c r="M130" s="224"/>
      <c r="N130" s="225"/>
      <c r="O130" s="225"/>
      <c r="P130" s="225"/>
      <c r="Q130" s="225"/>
      <c r="R130" s="225"/>
      <c r="S130" s="225"/>
      <c r="T130" s="22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27" t="s">
        <v>120</v>
      </c>
      <c r="AU130" s="227" t="s">
        <v>81</v>
      </c>
      <c r="AV130" s="13" t="s">
        <v>79</v>
      </c>
      <c r="AW130" s="13" t="s">
        <v>36</v>
      </c>
      <c r="AX130" s="13" t="s">
        <v>74</v>
      </c>
      <c r="AY130" s="227" t="s">
        <v>108</v>
      </c>
    </row>
    <row r="131" s="14" customFormat="1">
      <c r="A131" s="14"/>
      <c r="B131" s="228"/>
      <c r="C131" s="229"/>
      <c r="D131" s="219" t="s">
        <v>120</v>
      </c>
      <c r="E131" s="230" t="s">
        <v>19</v>
      </c>
      <c r="F131" s="231" t="s">
        <v>178</v>
      </c>
      <c r="G131" s="229"/>
      <c r="H131" s="232">
        <v>1608.81</v>
      </c>
      <c r="I131" s="233"/>
      <c r="J131" s="229"/>
      <c r="K131" s="229"/>
      <c r="L131" s="234"/>
      <c r="M131" s="235"/>
      <c r="N131" s="236"/>
      <c r="O131" s="236"/>
      <c r="P131" s="236"/>
      <c r="Q131" s="236"/>
      <c r="R131" s="236"/>
      <c r="S131" s="236"/>
      <c r="T131" s="237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38" t="s">
        <v>120</v>
      </c>
      <c r="AU131" s="238" t="s">
        <v>81</v>
      </c>
      <c r="AV131" s="14" t="s">
        <v>81</v>
      </c>
      <c r="AW131" s="14" t="s">
        <v>36</v>
      </c>
      <c r="AX131" s="14" t="s">
        <v>74</v>
      </c>
      <c r="AY131" s="238" t="s">
        <v>108</v>
      </c>
    </row>
    <row r="132" s="14" customFormat="1">
      <c r="A132" s="14"/>
      <c r="B132" s="228"/>
      <c r="C132" s="229"/>
      <c r="D132" s="219" t="s">
        <v>120</v>
      </c>
      <c r="E132" s="230" t="s">
        <v>19</v>
      </c>
      <c r="F132" s="231" t="s">
        <v>179</v>
      </c>
      <c r="G132" s="229"/>
      <c r="H132" s="232">
        <v>158.88999999999999</v>
      </c>
      <c r="I132" s="233"/>
      <c r="J132" s="229"/>
      <c r="K132" s="229"/>
      <c r="L132" s="234"/>
      <c r="M132" s="235"/>
      <c r="N132" s="236"/>
      <c r="O132" s="236"/>
      <c r="P132" s="236"/>
      <c r="Q132" s="236"/>
      <c r="R132" s="236"/>
      <c r="S132" s="236"/>
      <c r="T132" s="237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38" t="s">
        <v>120</v>
      </c>
      <c r="AU132" s="238" t="s">
        <v>81</v>
      </c>
      <c r="AV132" s="14" t="s">
        <v>81</v>
      </c>
      <c r="AW132" s="14" t="s">
        <v>36</v>
      </c>
      <c r="AX132" s="14" t="s">
        <v>74</v>
      </c>
      <c r="AY132" s="238" t="s">
        <v>108</v>
      </c>
    </row>
    <row r="133" s="15" customFormat="1">
      <c r="A133" s="15"/>
      <c r="B133" s="239"/>
      <c r="C133" s="240"/>
      <c r="D133" s="219" t="s">
        <v>120</v>
      </c>
      <c r="E133" s="241" t="s">
        <v>19</v>
      </c>
      <c r="F133" s="242" t="s">
        <v>131</v>
      </c>
      <c r="G133" s="240"/>
      <c r="H133" s="243">
        <v>1767.6999999999998</v>
      </c>
      <c r="I133" s="244"/>
      <c r="J133" s="240"/>
      <c r="K133" s="240"/>
      <c r="L133" s="245"/>
      <c r="M133" s="246"/>
      <c r="N133" s="247"/>
      <c r="O133" s="247"/>
      <c r="P133" s="247"/>
      <c r="Q133" s="247"/>
      <c r="R133" s="247"/>
      <c r="S133" s="247"/>
      <c r="T133" s="248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49" t="s">
        <v>120</v>
      </c>
      <c r="AU133" s="249" t="s">
        <v>81</v>
      </c>
      <c r="AV133" s="15" t="s">
        <v>132</v>
      </c>
      <c r="AW133" s="15" t="s">
        <v>36</v>
      </c>
      <c r="AX133" s="15" t="s">
        <v>79</v>
      </c>
      <c r="AY133" s="249" t="s">
        <v>108</v>
      </c>
    </row>
    <row r="134" s="2" customFormat="1" ht="24.15" customHeight="1">
      <c r="A134" s="40"/>
      <c r="B134" s="41"/>
      <c r="C134" s="199" t="s">
        <v>8</v>
      </c>
      <c r="D134" s="199" t="s">
        <v>111</v>
      </c>
      <c r="E134" s="200" t="s">
        <v>192</v>
      </c>
      <c r="F134" s="201" t="s">
        <v>193</v>
      </c>
      <c r="G134" s="202" t="s">
        <v>149</v>
      </c>
      <c r="H134" s="203">
        <v>1767.7000000000001</v>
      </c>
      <c r="I134" s="204"/>
      <c r="J134" s="205">
        <f>ROUND(I134*H134,2)</f>
        <v>0</v>
      </c>
      <c r="K134" s="201" t="s">
        <v>115</v>
      </c>
      <c r="L134" s="46"/>
      <c r="M134" s="206" t="s">
        <v>19</v>
      </c>
      <c r="N134" s="207" t="s">
        <v>45</v>
      </c>
      <c r="O134" s="86"/>
      <c r="P134" s="208">
        <f>O134*H134</f>
        <v>0</v>
      </c>
      <c r="Q134" s="208">
        <v>8.0000000000000007E-05</v>
      </c>
      <c r="R134" s="208">
        <f>Q134*H134</f>
        <v>0.14141600000000001</v>
      </c>
      <c r="S134" s="208">
        <v>0</v>
      </c>
      <c r="T134" s="209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0" t="s">
        <v>116</v>
      </c>
      <c r="AT134" s="210" t="s">
        <v>111</v>
      </c>
      <c r="AU134" s="210" t="s">
        <v>81</v>
      </c>
      <c r="AY134" s="19" t="s">
        <v>108</v>
      </c>
      <c r="BE134" s="211">
        <f>IF(N134="základní",J134,0)</f>
        <v>0</v>
      </c>
      <c r="BF134" s="211">
        <f>IF(N134="snížená",J134,0)</f>
        <v>0</v>
      </c>
      <c r="BG134" s="211">
        <f>IF(N134="zákl. přenesená",J134,0)</f>
        <v>0</v>
      </c>
      <c r="BH134" s="211">
        <f>IF(N134="sníž. přenesená",J134,0)</f>
        <v>0</v>
      </c>
      <c r="BI134" s="211">
        <f>IF(N134="nulová",J134,0)</f>
        <v>0</v>
      </c>
      <c r="BJ134" s="19" t="s">
        <v>79</v>
      </c>
      <c r="BK134" s="211">
        <f>ROUND(I134*H134,2)</f>
        <v>0</v>
      </c>
      <c r="BL134" s="19" t="s">
        <v>116</v>
      </c>
      <c r="BM134" s="210" t="s">
        <v>194</v>
      </c>
    </row>
    <row r="135" s="2" customFormat="1">
      <c r="A135" s="40"/>
      <c r="B135" s="41"/>
      <c r="C135" s="42"/>
      <c r="D135" s="212" t="s">
        <v>118</v>
      </c>
      <c r="E135" s="42"/>
      <c r="F135" s="213" t="s">
        <v>195</v>
      </c>
      <c r="G135" s="42"/>
      <c r="H135" s="42"/>
      <c r="I135" s="214"/>
      <c r="J135" s="42"/>
      <c r="K135" s="42"/>
      <c r="L135" s="46"/>
      <c r="M135" s="215"/>
      <c r="N135" s="216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118</v>
      </c>
      <c r="AU135" s="19" t="s">
        <v>81</v>
      </c>
    </row>
    <row r="136" s="2" customFormat="1">
      <c r="A136" s="40"/>
      <c r="B136" s="41"/>
      <c r="C136" s="42"/>
      <c r="D136" s="219" t="s">
        <v>142</v>
      </c>
      <c r="E136" s="42"/>
      <c r="F136" s="250" t="s">
        <v>196</v>
      </c>
      <c r="G136" s="42"/>
      <c r="H136" s="42"/>
      <c r="I136" s="214"/>
      <c r="J136" s="42"/>
      <c r="K136" s="42"/>
      <c r="L136" s="46"/>
      <c r="M136" s="215"/>
      <c r="N136" s="216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142</v>
      </c>
      <c r="AU136" s="19" t="s">
        <v>81</v>
      </c>
    </row>
    <row r="137" s="13" customFormat="1">
      <c r="A137" s="13"/>
      <c r="B137" s="217"/>
      <c r="C137" s="218"/>
      <c r="D137" s="219" t="s">
        <v>120</v>
      </c>
      <c r="E137" s="220" t="s">
        <v>19</v>
      </c>
      <c r="F137" s="221" t="s">
        <v>177</v>
      </c>
      <c r="G137" s="218"/>
      <c r="H137" s="220" t="s">
        <v>19</v>
      </c>
      <c r="I137" s="222"/>
      <c r="J137" s="218"/>
      <c r="K137" s="218"/>
      <c r="L137" s="223"/>
      <c r="M137" s="224"/>
      <c r="N137" s="225"/>
      <c r="O137" s="225"/>
      <c r="P137" s="225"/>
      <c r="Q137" s="225"/>
      <c r="R137" s="225"/>
      <c r="S137" s="225"/>
      <c r="T137" s="22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27" t="s">
        <v>120</v>
      </c>
      <c r="AU137" s="227" t="s">
        <v>81</v>
      </c>
      <c r="AV137" s="13" t="s">
        <v>79</v>
      </c>
      <c r="AW137" s="13" t="s">
        <v>36</v>
      </c>
      <c r="AX137" s="13" t="s">
        <v>74</v>
      </c>
      <c r="AY137" s="227" t="s">
        <v>108</v>
      </c>
    </row>
    <row r="138" s="14" customFormat="1">
      <c r="A138" s="14"/>
      <c r="B138" s="228"/>
      <c r="C138" s="229"/>
      <c r="D138" s="219" t="s">
        <v>120</v>
      </c>
      <c r="E138" s="230" t="s">
        <v>19</v>
      </c>
      <c r="F138" s="231" t="s">
        <v>178</v>
      </c>
      <c r="G138" s="229"/>
      <c r="H138" s="232">
        <v>1608.81</v>
      </c>
      <c r="I138" s="233"/>
      <c r="J138" s="229"/>
      <c r="K138" s="229"/>
      <c r="L138" s="234"/>
      <c r="M138" s="235"/>
      <c r="N138" s="236"/>
      <c r="O138" s="236"/>
      <c r="P138" s="236"/>
      <c r="Q138" s="236"/>
      <c r="R138" s="236"/>
      <c r="S138" s="236"/>
      <c r="T138" s="237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38" t="s">
        <v>120</v>
      </c>
      <c r="AU138" s="238" t="s">
        <v>81</v>
      </c>
      <c r="AV138" s="14" t="s">
        <v>81</v>
      </c>
      <c r="AW138" s="14" t="s">
        <v>36</v>
      </c>
      <c r="AX138" s="14" t="s">
        <v>74</v>
      </c>
      <c r="AY138" s="238" t="s">
        <v>108</v>
      </c>
    </row>
    <row r="139" s="14" customFormat="1">
      <c r="A139" s="14"/>
      <c r="B139" s="228"/>
      <c r="C139" s="229"/>
      <c r="D139" s="219" t="s">
        <v>120</v>
      </c>
      <c r="E139" s="230" t="s">
        <v>19</v>
      </c>
      <c r="F139" s="231" t="s">
        <v>179</v>
      </c>
      <c r="G139" s="229"/>
      <c r="H139" s="232">
        <v>158.88999999999999</v>
      </c>
      <c r="I139" s="233"/>
      <c r="J139" s="229"/>
      <c r="K139" s="229"/>
      <c r="L139" s="234"/>
      <c r="M139" s="235"/>
      <c r="N139" s="236"/>
      <c r="O139" s="236"/>
      <c r="P139" s="236"/>
      <c r="Q139" s="236"/>
      <c r="R139" s="236"/>
      <c r="S139" s="236"/>
      <c r="T139" s="237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38" t="s">
        <v>120</v>
      </c>
      <c r="AU139" s="238" t="s">
        <v>81</v>
      </c>
      <c r="AV139" s="14" t="s">
        <v>81</v>
      </c>
      <c r="AW139" s="14" t="s">
        <v>36</v>
      </c>
      <c r="AX139" s="14" t="s">
        <v>74</v>
      </c>
      <c r="AY139" s="238" t="s">
        <v>108</v>
      </c>
    </row>
    <row r="140" s="15" customFormat="1">
      <c r="A140" s="15"/>
      <c r="B140" s="239"/>
      <c r="C140" s="240"/>
      <c r="D140" s="219" t="s">
        <v>120</v>
      </c>
      <c r="E140" s="241" t="s">
        <v>19</v>
      </c>
      <c r="F140" s="242" t="s">
        <v>131</v>
      </c>
      <c r="G140" s="240"/>
      <c r="H140" s="243">
        <v>1767.6999999999998</v>
      </c>
      <c r="I140" s="244"/>
      <c r="J140" s="240"/>
      <c r="K140" s="240"/>
      <c r="L140" s="245"/>
      <c r="M140" s="246"/>
      <c r="N140" s="247"/>
      <c r="O140" s="247"/>
      <c r="P140" s="247"/>
      <c r="Q140" s="247"/>
      <c r="R140" s="247"/>
      <c r="S140" s="247"/>
      <c r="T140" s="248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49" t="s">
        <v>120</v>
      </c>
      <c r="AU140" s="249" t="s">
        <v>81</v>
      </c>
      <c r="AV140" s="15" t="s">
        <v>132</v>
      </c>
      <c r="AW140" s="15" t="s">
        <v>36</v>
      </c>
      <c r="AX140" s="15" t="s">
        <v>79</v>
      </c>
      <c r="AY140" s="249" t="s">
        <v>108</v>
      </c>
    </row>
    <row r="141" s="2" customFormat="1" ht="33" customHeight="1">
      <c r="A141" s="40"/>
      <c r="B141" s="41"/>
      <c r="C141" s="199" t="s">
        <v>197</v>
      </c>
      <c r="D141" s="199" t="s">
        <v>111</v>
      </c>
      <c r="E141" s="200" t="s">
        <v>181</v>
      </c>
      <c r="F141" s="201" t="s">
        <v>182</v>
      </c>
      <c r="G141" s="202" t="s">
        <v>149</v>
      </c>
      <c r="H141" s="203">
        <v>1767.7000000000001</v>
      </c>
      <c r="I141" s="204"/>
      <c r="J141" s="205">
        <f>ROUND(I141*H141,2)</f>
        <v>0</v>
      </c>
      <c r="K141" s="201" t="s">
        <v>115</v>
      </c>
      <c r="L141" s="46"/>
      <c r="M141" s="206" t="s">
        <v>19</v>
      </c>
      <c r="N141" s="207" t="s">
        <v>45</v>
      </c>
      <c r="O141" s="86"/>
      <c r="P141" s="208">
        <f>O141*H141</f>
        <v>0</v>
      </c>
      <c r="Q141" s="208">
        <v>0</v>
      </c>
      <c r="R141" s="208">
        <f>Q141*H141</f>
        <v>0</v>
      </c>
      <c r="S141" s="208">
        <v>0</v>
      </c>
      <c r="T141" s="209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0" t="s">
        <v>116</v>
      </c>
      <c r="AT141" s="210" t="s">
        <v>111</v>
      </c>
      <c r="AU141" s="210" t="s">
        <v>81</v>
      </c>
      <c r="AY141" s="19" t="s">
        <v>108</v>
      </c>
      <c r="BE141" s="211">
        <f>IF(N141="základní",J141,0)</f>
        <v>0</v>
      </c>
      <c r="BF141" s="211">
        <f>IF(N141="snížená",J141,0)</f>
        <v>0</v>
      </c>
      <c r="BG141" s="211">
        <f>IF(N141="zákl. přenesená",J141,0)</f>
        <v>0</v>
      </c>
      <c r="BH141" s="211">
        <f>IF(N141="sníž. přenesená",J141,0)</f>
        <v>0</v>
      </c>
      <c r="BI141" s="211">
        <f>IF(N141="nulová",J141,0)</f>
        <v>0</v>
      </c>
      <c r="BJ141" s="19" t="s">
        <v>79</v>
      </c>
      <c r="BK141" s="211">
        <f>ROUND(I141*H141,2)</f>
        <v>0</v>
      </c>
      <c r="BL141" s="19" t="s">
        <v>116</v>
      </c>
      <c r="BM141" s="210" t="s">
        <v>198</v>
      </c>
    </row>
    <row r="142" s="2" customFormat="1">
      <c r="A142" s="40"/>
      <c r="B142" s="41"/>
      <c r="C142" s="42"/>
      <c r="D142" s="212" t="s">
        <v>118</v>
      </c>
      <c r="E142" s="42"/>
      <c r="F142" s="213" t="s">
        <v>184</v>
      </c>
      <c r="G142" s="42"/>
      <c r="H142" s="42"/>
      <c r="I142" s="214"/>
      <c r="J142" s="42"/>
      <c r="K142" s="42"/>
      <c r="L142" s="46"/>
      <c r="M142" s="215"/>
      <c r="N142" s="216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118</v>
      </c>
      <c r="AU142" s="19" t="s">
        <v>81</v>
      </c>
    </row>
    <row r="143" s="2" customFormat="1">
      <c r="A143" s="40"/>
      <c r="B143" s="41"/>
      <c r="C143" s="42"/>
      <c r="D143" s="219" t="s">
        <v>142</v>
      </c>
      <c r="E143" s="42"/>
      <c r="F143" s="250" t="s">
        <v>199</v>
      </c>
      <c r="G143" s="42"/>
      <c r="H143" s="42"/>
      <c r="I143" s="214"/>
      <c r="J143" s="42"/>
      <c r="K143" s="42"/>
      <c r="L143" s="46"/>
      <c r="M143" s="215"/>
      <c r="N143" s="216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142</v>
      </c>
      <c r="AU143" s="19" t="s">
        <v>81</v>
      </c>
    </row>
    <row r="144" s="13" customFormat="1">
      <c r="A144" s="13"/>
      <c r="B144" s="217"/>
      <c r="C144" s="218"/>
      <c r="D144" s="219" t="s">
        <v>120</v>
      </c>
      <c r="E144" s="220" t="s">
        <v>19</v>
      </c>
      <c r="F144" s="221" t="s">
        <v>177</v>
      </c>
      <c r="G144" s="218"/>
      <c r="H144" s="220" t="s">
        <v>19</v>
      </c>
      <c r="I144" s="222"/>
      <c r="J144" s="218"/>
      <c r="K144" s="218"/>
      <c r="L144" s="223"/>
      <c r="M144" s="224"/>
      <c r="N144" s="225"/>
      <c r="O144" s="225"/>
      <c r="P144" s="225"/>
      <c r="Q144" s="225"/>
      <c r="R144" s="225"/>
      <c r="S144" s="225"/>
      <c r="T144" s="22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27" t="s">
        <v>120</v>
      </c>
      <c r="AU144" s="227" t="s">
        <v>81</v>
      </c>
      <c r="AV144" s="13" t="s">
        <v>79</v>
      </c>
      <c r="AW144" s="13" t="s">
        <v>36</v>
      </c>
      <c r="AX144" s="13" t="s">
        <v>74</v>
      </c>
      <c r="AY144" s="227" t="s">
        <v>108</v>
      </c>
    </row>
    <row r="145" s="14" customFormat="1">
      <c r="A145" s="14"/>
      <c r="B145" s="228"/>
      <c r="C145" s="229"/>
      <c r="D145" s="219" t="s">
        <v>120</v>
      </c>
      <c r="E145" s="230" t="s">
        <v>19</v>
      </c>
      <c r="F145" s="231" t="s">
        <v>178</v>
      </c>
      <c r="G145" s="229"/>
      <c r="H145" s="232">
        <v>1608.81</v>
      </c>
      <c r="I145" s="233"/>
      <c r="J145" s="229"/>
      <c r="K145" s="229"/>
      <c r="L145" s="234"/>
      <c r="M145" s="235"/>
      <c r="N145" s="236"/>
      <c r="O145" s="236"/>
      <c r="P145" s="236"/>
      <c r="Q145" s="236"/>
      <c r="R145" s="236"/>
      <c r="S145" s="236"/>
      <c r="T145" s="237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38" t="s">
        <v>120</v>
      </c>
      <c r="AU145" s="238" t="s">
        <v>81</v>
      </c>
      <c r="AV145" s="14" t="s">
        <v>81</v>
      </c>
      <c r="AW145" s="14" t="s">
        <v>36</v>
      </c>
      <c r="AX145" s="14" t="s">
        <v>74</v>
      </c>
      <c r="AY145" s="238" t="s">
        <v>108</v>
      </c>
    </row>
    <row r="146" s="14" customFormat="1">
      <c r="A146" s="14"/>
      <c r="B146" s="228"/>
      <c r="C146" s="229"/>
      <c r="D146" s="219" t="s">
        <v>120</v>
      </c>
      <c r="E146" s="230" t="s">
        <v>19</v>
      </c>
      <c r="F146" s="231" t="s">
        <v>179</v>
      </c>
      <c r="G146" s="229"/>
      <c r="H146" s="232">
        <v>158.88999999999999</v>
      </c>
      <c r="I146" s="233"/>
      <c r="J146" s="229"/>
      <c r="K146" s="229"/>
      <c r="L146" s="234"/>
      <c r="M146" s="235"/>
      <c r="N146" s="236"/>
      <c r="O146" s="236"/>
      <c r="P146" s="236"/>
      <c r="Q146" s="236"/>
      <c r="R146" s="236"/>
      <c r="S146" s="236"/>
      <c r="T146" s="237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38" t="s">
        <v>120</v>
      </c>
      <c r="AU146" s="238" t="s">
        <v>81</v>
      </c>
      <c r="AV146" s="14" t="s">
        <v>81</v>
      </c>
      <c r="AW146" s="14" t="s">
        <v>36</v>
      </c>
      <c r="AX146" s="14" t="s">
        <v>74</v>
      </c>
      <c r="AY146" s="238" t="s">
        <v>108</v>
      </c>
    </row>
    <row r="147" s="15" customFormat="1">
      <c r="A147" s="15"/>
      <c r="B147" s="239"/>
      <c r="C147" s="240"/>
      <c r="D147" s="219" t="s">
        <v>120</v>
      </c>
      <c r="E147" s="241" t="s">
        <v>19</v>
      </c>
      <c r="F147" s="242" t="s">
        <v>131</v>
      </c>
      <c r="G147" s="240"/>
      <c r="H147" s="243">
        <v>1767.6999999999998</v>
      </c>
      <c r="I147" s="244"/>
      <c r="J147" s="240"/>
      <c r="K147" s="240"/>
      <c r="L147" s="245"/>
      <c r="M147" s="246"/>
      <c r="N147" s="247"/>
      <c r="O147" s="247"/>
      <c r="P147" s="247"/>
      <c r="Q147" s="247"/>
      <c r="R147" s="247"/>
      <c r="S147" s="247"/>
      <c r="T147" s="248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49" t="s">
        <v>120</v>
      </c>
      <c r="AU147" s="249" t="s">
        <v>81</v>
      </c>
      <c r="AV147" s="15" t="s">
        <v>132</v>
      </c>
      <c r="AW147" s="15" t="s">
        <v>36</v>
      </c>
      <c r="AX147" s="15" t="s">
        <v>79</v>
      </c>
      <c r="AY147" s="249" t="s">
        <v>108</v>
      </c>
    </row>
    <row r="148" s="2" customFormat="1" ht="33" customHeight="1">
      <c r="A148" s="40"/>
      <c r="B148" s="41"/>
      <c r="C148" s="199" t="s">
        <v>200</v>
      </c>
      <c r="D148" s="199" t="s">
        <v>111</v>
      </c>
      <c r="E148" s="200" t="s">
        <v>201</v>
      </c>
      <c r="F148" s="201" t="s">
        <v>202</v>
      </c>
      <c r="G148" s="202" t="s">
        <v>149</v>
      </c>
      <c r="H148" s="203">
        <v>1767.7000000000001</v>
      </c>
      <c r="I148" s="204"/>
      <c r="J148" s="205">
        <f>ROUND(I148*H148,2)</f>
        <v>0</v>
      </c>
      <c r="K148" s="201" t="s">
        <v>115</v>
      </c>
      <c r="L148" s="46"/>
      <c r="M148" s="206" t="s">
        <v>19</v>
      </c>
      <c r="N148" s="207" t="s">
        <v>45</v>
      </c>
      <c r="O148" s="86"/>
      <c r="P148" s="208">
        <f>O148*H148</f>
        <v>0</v>
      </c>
      <c r="Q148" s="208">
        <v>0.00012999999999999999</v>
      </c>
      <c r="R148" s="208">
        <f>Q148*H148</f>
        <v>0.22980099999999998</v>
      </c>
      <c r="S148" s="208">
        <v>0</v>
      </c>
      <c r="T148" s="209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0" t="s">
        <v>116</v>
      </c>
      <c r="AT148" s="210" t="s">
        <v>111</v>
      </c>
      <c r="AU148" s="210" t="s">
        <v>81</v>
      </c>
      <c r="AY148" s="19" t="s">
        <v>108</v>
      </c>
      <c r="BE148" s="211">
        <f>IF(N148="základní",J148,0)</f>
        <v>0</v>
      </c>
      <c r="BF148" s="211">
        <f>IF(N148="snížená",J148,0)</f>
        <v>0</v>
      </c>
      <c r="BG148" s="211">
        <f>IF(N148="zákl. přenesená",J148,0)</f>
        <v>0</v>
      </c>
      <c r="BH148" s="211">
        <f>IF(N148="sníž. přenesená",J148,0)</f>
        <v>0</v>
      </c>
      <c r="BI148" s="211">
        <f>IF(N148="nulová",J148,0)</f>
        <v>0</v>
      </c>
      <c r="BJ148" s="19" t="s">
        <v>79</v>
      </c>
      <c r="BK148" s="211">
        <f>ROUND(I148*H148,2)</f>
        <v>0</v>
      </c>
      <c r="BL148" s="19" t="s">
        <v>116</v>
      </c>
      <c r="BM148" s="210" t="s">
        <v>203</v>
      </c>
    </row>
    <row r="149" s="2" customFormat="1">
      <c r="A149" s="40"/>
      <c r="B149" s="41"/>
      <c r="C149" s="42"/>
      <c r="D149" s="212" t="s">
        <v>118</v>
      </c>
      <c r="E149" s="42"/>
      <c r="F149" s="213" t="s">
        <v>204</v>
      </c>
      <c r="G149" s="42"/>
      <c r="H149" s="42"/>
      <c r="I149" s="214"/>
      <c r="J149" s="42"/>
      <c r="K149" s="42"/>
      <c r="L149" s="46"/>
      <c r="M149" s="215"/>
      <c r="N149" s="216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118</v>
      </c>
      <c r="AU149" s="19" t="s">
        <v>81</v>
      </c>
    </row>
    <row r="150" s="2" customFormat="1">
      <c r="A150" s="40"/>
      <c r="B150" s="41"/>
      <c r="C150" s="42"/>
      <c r="D150" s="219" t="s">
        <v>142</v>
      </c>
      <c r="E150" s="42"/>
      <c r="F150" s="250" t="s">
        <v>205</v>
      </c>
      <c r="G150" s="42"/>
      <c r="H150" s="42"/>
      <c r="I150" s="214"/>
      <c r="J150" s="42"/>
      <c r="K150" s="42"/>
      <c r="L150" s="46"/>
      <c r="M150" s="215"/>
      <c r="N150" s="216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142</v>
      </c>
      <c r="AU150" s="19" t="s">
        <v>81</v>
      </c>
    </row>
    <row r="151" s="13" customFormat="1">
      <c r="A151" s="13"/>
      <c r="B151" s="217"/>
      <c r="C151" s="218"/>
      <c r="D151" s="219" t="s">
        <v>120</v>
      </c>
      <c r="E151" s="220" t="s">
        <v>19</v>
      </c>
      <c r="F151" s="221" t="s">
        <v>177</v>
      </c>
      <c r="G151" s="218"/>
      <c r="H151" s="220" t="s">
        <v>19</v>
      </c>
      <c r="I151" s="222"/>
      <c r="J151" s="218"/>
      <c r="K151" s="218"/>
      <c r="L151" s="223"/>
      <c r="M151" s="224"/>
      <c r="N151" s="225"/>
      <c r="O151" s="225"/>
      <c r="P151" s="225"/>
      <c r="Q151" s="225"/>
      <c r="R151" s="225"/>
      <c r="S151" s="225"/>
      <c r="T151" s="22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27" t="s">
        <v>120</v>
      </c>
      <c r="AU151" s="227" t="s">
        <v>81</v>
      </c>
      <c r="AV151" s="13" t="s">
        <v>79</v>
      </c>
      <c r="AW151" s="13" t="s">
        <v>36</v>
      </c>
      <c r="AX151" s="13" t="s">
        <v>74</v>
      </c>
      <c r="AY151" s="227" t="s">
        <v>108</v>
      </c>
    </row>
    <row r="152" s="14" customFormat="1">
      <c r="A152" s="14"/>
      <c r="B152" s="228"/>
      <c r="C152" s="229"/>
      <c r="D152" s="219" t="s">
        <v>120</v>
      </c>
      <c r="E152" s="230" t="s">
        <v>19</v>
      </c>
      <c r="F152" s="231" t="s">
        <v>178</v>
      </c>
      <c r="G152" s="229"/>
      <c r="H152" s="232">
        <v>1608.81</v>
      </c>
      <c r="I152" s="233"/>
      <c r="J152" s="229"/>
      <c r="K152" s="229"/>
      <c r="L152" s="234"/>
      <c r="M152" s="235"/>
      <c r="N152" s="236"/>
      <c r="O152" s="236"/>
      <c r="P152" s="236"/>
      <c r="Q152" s="236"/>
      <c r="R152" s="236"/>
      <c r="S152" s="236"/>
      <c r="T152" s="237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38" t="s">
        <v>120</v>
      </c>
      <c r="AU152" s="238" t="s">
        <v>81</v>
      </c>
      <c r="AV152" s="14" t="s">
        <v>81</v>
      </c>
      <c r="AW152" s="14" t="s">
        <v>36</v>
      </c>
      <c r="AX152" s="14" t="s">
        <v>74</v>
      </c>
      <c r="AY152" s="238" t="s">
        <v>108</v>
      </c>
    </row>
    <row r="153" s="14" customFormat="1">
      <c r="A153" s="14"/>
      <c r="B153" s="228"/>
      <c r="C153" s="229"/>
      <c r="D153" s="219" t="s">
        <v>120</v>
      </c>
      <c r="E153" s="230" t="s">
        <v>19</v>
      </c>
      <c r="F153" s="231" t="s">
        <v>179</v>
      </c>
      <c r="G153" s="229"/>
      <c r="H153" s="232">
        <v>158.88999999999999</v>
      </c>
      <c r="I153" s="233"/>
      <c r="J153" s="229"/>
      <c r="K153" s="229"/>
      <c r="L153" s="234"/>
      <c r="M153" s="235"/>
      <c r="N153" s="236"/>
      <c r="O153" s="236"/>
      <c r="P153" s="236"/>
      <c r="Q153" s="236"/>
      <c r="R153" s="236"/>
      <c r="S153" s="236"/>
      <c r="T153" s="237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38" t="s">
        <v>120</v>
      </c>
      <c r="AU153" s="238" t="s">
        <v>81</v>
      </c>
      <c r="AV153" s="14" t="s">
        <v>81</v>
      </c>
      <c r="AW153" s="14" t="s">
        <v>36</v>
      </c>
      <c r="AX153" s="14" t="s">
        <v>74</v>
      </c>
      <c r="AY153" s="238" t="s">
        <v>108</v>
      </c>
    </row>
    <row r="154" s="15" customFormat="1">
      <c r="A154" s="15"/>
      <c r="B154" s="239"/>
      <c r="C154" s="240"/>
      <c r="D154" s="219" t="s">
        <v>120</v>
      </c>
      <c r="E154" s="241" t="s">
        <v>19</v>
      </c>
      <c r="F154" s="242" t="s">
        <v>131</v>
      </c>
      <c r="G154" s="240"/>
      <c r="H154" s="243">
        <v>1767.6999999999998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49" t="s">
        <v>120</v>
      </c>
      <c r="AU154" s="249" t="s">
        <v>81</v>
      </c>
      <c r="AV154" s="15" t="s">
        <v>132</v>
      </c>
      <c r="AW154" s="15" t="s">
        <v>36</v>
      </c>
      <c r="AX154" s="15" t="s">
        <v>79</v>
      </c>
      <c r="AY154" s="249" t="s">
        <v>108</v>
      </c>
    </row>
    <row r="155" s="2" customFormat="1" ht="24.15" customHeight="1">
      <c r="A155" s="40"/>
      <c r="B155" s="41"/>
      <c r="C155" s="199" t="s">
        <v>206</v>
      </c>
      <c r="D155" s="199" t="s">
        <v>111</v>
      </c>
      <c r="E155" s="200" t="s">
        <v>207</v>
      </c>
      <c r="F155" s="201" t="s">
        <v>208</v>
      </c>
      <c r="G155" s="202" t="s">
        <v>149</v>
      </c>
      <c r="H155" s="203">
        <v>1767.7000000000001</v>
      </c>
      <c r="I155" s="204"/>
      <c r="J155" s="205">
        <f>ROUND(I155*H155,2)</f>
        <v>0</v>
      </c>
      <c r="K155" s="201" t="s">
        <v>115</v>
      </c>
      <c r="L155" s="46"/>
      <c r="M155" s="206" t="s">
        <v>19</v>
      </c>
      <c r="N155" s="207" t="s">
        <v>45</v>
      </c>
      <c r="O155" s="86"/>
      <c r="P155" s="208">
        <f>O155*H155</f>
        <v>0</v>
      </c>
      <c r="Q155" s="208">
        <v>0.00013999999999999999</v>
      </c>
      <c r="R155" s="208">
        <f>Q155*H155</f>
        <v>0.24747799999999998</v>
      </c>
      <c r="S155" s="208">
        <v>0</v>
      </c>
      <c r="T155" s="209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0" t="s">
        <v>116</v>
      </c>
      <c r="AT155" s="210" t="s">
        <v>111</v>
      </c>
      <c r="AU155" s="210" t="s">
        <v>81</v>
      </c>
      <c r="AY155" s="19" t="s">
        <v>108</v>
      </c>
      <c r="BE155" s="211">
        <f>IF(N155="základní",J155,0)</f>
        <v>0</v>
      </c>
      <c r="BF155" s="211">
        <f>IF(N155="snížená",J155,0)</f>
        <v>0</v>
      </c>
      <c r="BG155" s="211">
        <f>IF(N155="zákl. přenesená",J155,0)</f>
        <v>0</v>
      </c>
      <c r="BH155" s="211">
        <f>IF(N155="sníž. přenesená",J155,0)</f>
        <v>0</v>
      </c>
      <c r="BI155" s="211">
        <f>IF(N155="nulová",J155,0)</f>
        <v>0</v>
      </c>
      <c r="BJ155" s="19" t="s">
        <v>79</v>
      </c>
      <c r="BK155" s="211">
        <f>ROUND(I155*H155,2)</f>
        <v>0</v>
      </c>
      <c r="BL155" s="19" t="s">
        <v>116</v>
      </c>
      <c r="BM155" s="210" t="s">
        <v>209</v>
      </c>
    </row>
    <row r="156" s="2" customFormat="1">
      <c r="A156" s="40"/>
      <c r="B156" s="41"/>
      <c r="C156" s="42"/>
      <c r="D156" s="212" t="s">
        <v>118</v>
      </c>
      <c r="E156" s="42"/>
      <c r="F156" s="213" t="s">
        <v>210</v>
      </c>
      <c r="G156" s="42"/>
      <c r="H156" s="42"/>
      <c r="I156" s="214"/>
      <c r="J156" s="42"/>
      <c r="K156" s="42"/>
      <c r="L156" s="46"/>
      <c r="M156" s="215"/>
      <c r="N156" s="216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118</v>
      </c>
      <c r="AU156" s="19" t="s">
        <v>81</v>
      </c>
    </row>
    <row r="157" s="2" customFormat="1">
      <c r="A157" s="40"/>
      <c r="B157" s="41"/>
      <c r="C157" s="42"/>
      <c r="D157" s="219" t="s">
        <v>142</v>
      </c>
      <c r="E157" s="42"/>
      <c r="F157" s="250" t="s">
        <v>211</v>
      </c>
      <c r="G157" s="42"/>
      <c r="H157" s="42"/>
      <c r="I157" s="214"/>
      <c r="J157" s="42"/>
      <c r="K157" s="42"/>
      <c r="L157" s="46"/>
      <c r="M157" s="215"/>
      <c r="N157" s="216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142</v>
      </c>
      <c r="AU157" s="19" t="s">
        <v>81</v>
      </c>
    </row>
    <row r="158" s="13" customFormat="1">
      <c r="A158" s="13"/>
      <c r="B158" s="217"/>
      <c r="C158" s="218"/>
      <c r="D158" s="219" t="s">
        <v>120</v>
      </c>
      <c r="E158" s="220" t="s">
        <v>19</v>
      </c>
      <c r="F158" s="221" t="s">
        <v>177</v>
      </c>
      <c r="G158" s="218"/>
      <c r="H158" s="220" t="s">
        <v>19</v>
      </c>
      <c r="I158" s="222"/>
      <c r="J158" s="218"/>
      <c r="K158" s="218"/>
      <c r="L158" s="223"/>
      <c r="M158" s="224"/>
      <c r="N158" s="225"/>
      <c r="O158" s="225"/>
      <c r="P158" s="225"/>
      <c r="Q158" s="225"/>
      <c r="R158" s="225"/>
      <c r="S158" s="225"/>
      <c r="T158" s="22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27" t="s">
        <v>120</v>
      </c>
      <c r="AU158" s="227" t="s">
        <v>81</v>
      </c>
      <c r="AV158" s="13" t="s">
        <v>79</v>
      </c>
      <c r="AW158" s="13" t="s">
        <v>36</v>
      </c>
      <c r="AX158" s="13" t="s">
        <v>74</v>
      </c>
      <c r="AY158" s="227" t="s">
        <v>108</v>
      </c>
    </row>
    <row r="159" s="14" customFormat="1">
      <c r="A159" s="14"/>
      <c r="B159" s="228"/>
      <c r="C159" s="229"/>
      <c r="D159" s="219" t="s">
        <v>120</v>
      </c>
      <c r="E159" s="230" t="s">
        <v>19</v>
      </c>
      <c r="F159" s="231" t="s">
        <v>178</v>
      </c>
      <c r="G159" s="229"/>
      <c r="H159" s="232">
        <v>1608.81</v>
      </c>
      <c r="I159" s="233"/>
      <c r="J159" s="229"/>
      <c r="K159" s="229"/>
      <c r="L159" s="234"/>
      <c r="M159" s="235"/>
      <c r="N159" s="236"/>
      <c r="O159" s="236"/>
      <c r="P159" s="236"/>
      <c r="Q159" s="236"/>
      <c r="R159" s="236"/>
      <c r="S159" s="236"/>
      <c r="T159" s="237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38" t="s">
        <v>120</v>
      </c>
      <c r="AU159" s="238" t="s">
        <v>81</v>
      </c>
      <c r="AV159" s="14" t="s">
        <v>81</v>
      </c>
      <c r="AW159" s="14" t="s">
        <v>36</v>
      </c>
      <c r="AX159" s="14" t="s">
        <v>74</v>
      </c>
      <c r="AY159" s="238" t="s">
        <v>108</v>
      </c>
    </row>
    <row r="160" s="14" customFormat="1">
      <c r="A160" s="14"/>
      <c r="B160" s="228"/>
      <c r="C160" s="229"/>
      <c r="D160" s="219" t="s">
        <v>120</v>
      </c>
      <c r="E160" s="230" t="s">
        <v>19</v>
      </c>
      <c r="F160" s="231" t="s">
        <v>179</v>
      </c>
      <c r="G160" s="229"/>
      <c r="H160" s="232">
        <v>158.88999999999999</v>
      </c>
      <c r="I160" s="233"/>
      <c r="J160" s="229"/>
      <c r="K160" s="229"/>
      <c r="L160" s="234"/>
      <c r="M160" s="235"/>
      <c r="N160" s="236"/>
      <c r="O160" s="236"/>
      <c r="P160" s="236"/>
      <c r="Q160" s="236"/>
      <c r="R160" s="236"/>
      <c r="S160" s="236"/>
      <c r="T160" s="237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38" t="s">
        <v>120</v>
      </c>
      <c r="AU160" s="238" t="s">
        <v>81</v>
      </c>
      <c r="AV160" s="14" t="s">
        <v>81</v>
      </c>
      <c r="AW160" s="14" t="s">
        <v>36</v>
      </c>
      <c r="AX160" s="14" t="s">
        <v>74</v>
      </c>
      <c r="AY160" s="238" t="s">
        <v>108</v>
      </c>
    </row>
    <row r="161" s="15" customFormat="1">
      <c r="A161" s="15"/>
      <c r="B161" s="239"/>
      <c r="C161" s="240"/>
      <c r="D161" s="219" t="s">
        <v>120</v>
      </c>
      <c r="E161" s="241" t="s">
        <v>19</v>
      </c>
      <c r="F161" s="242" t="s">
        <v>131</v>
      </c>
      <c r="G161" s="240"/>
      <c r="H161" s="243">
        <v>1767.6999999999998</v>
      </c>
      <c r="I161" s="244"/>
      <c r="J161" s="240"/>
      <c r="K161" s="240"/>
      <c r="L161" s="245"/>
      <c r="M161" s="246"/>
      <c r="N161" s="247"/>
      <c r="O161" s="247"/>
      <c r="P161" s="247"/>
      <c r="Q161" s="247"/>
      <c r="R161" s="247"/>
      <c r="S161" s="247"/>
      <c r="T161" s="248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49" t="s">
        <v>120</v>
      </c>
      <c r="AU161" s="249" t="s">
        <v>81</v>
      </c>
      <c r="AV161" s="15" t="s">
        <v>132</v>
      </c>
      <c r="AW161" s="15" t="s">
        <v>36</v>
      </c>
      <c r="AX161" s="15" t="s">
        <v>79</v>
      </c>
      <c r="AY161" s="249" t="s">
        <v>108</v>
      </c>
    </row>
    <row r="162" s="2" customFormat="1" ht="24.15" customHeight="1">
      <c r="A162" s="40"/>
      <c r="B162" s="41"/>
      <c r="C162" s="199" t="s">
        <v>116</v>
      </c>
      <c r="D162" s="199" t="s">
        <v>111</v>
      </c>
      <c r="E162" s="200" t="s">
        <v>212</v>
      </c>
      <c r="F162" s="201" t="s">
        <v>213</v>
      </c>
      <c r="G162" s="202" t="s">
        <v>149</v>
      </c>
      <c r="H162" s="203">
        <v>3535.4000000000001</v>
      </c>
      <c r="I162" s="204"/>
      <c r="J162" s="205">
        <f>ROUND(I162*H162,2)</f>
        <v>0</v>
      </c>
      <c r="K162" s="201" t="s">
        <v>115</v>
      </c>
      <c r="L162" s="46"/>
      <c r="M162" s="206" t="s">
        <v>19</v>
      </c>
      <c r="N162" s="207" t="s">
        <v>45</v>
      </c>
      <c r="O162" s="86"/>
      <c r="P162" s="208">
        <f>O162*H162</f>
        <v>0</v>
      </c>
      <c r="Q162" s="208">
        <v>0.00017000000000000001</v>
      </c>
      <c r="R162" s="208">
        <f>Q162*H162</f>
        <v>0.60101800000000005</v>
      </c>
      <c r="S162" s="208">
        <v>0</v>
      </c>
      <c r="T162" s="209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0" t="s">
        <v>116</v>
      </c>
      <c r="AT162" s="210" t="s">
        <v>111</v>
      </c>
      <c r="AU162" s="210" t="s">
        <v>81</v>
      </c>
      <c r="AY162" s="19" t="s">
        <v>108</v>
      </c>
      <c r="BE162" s="211">
        <f>IF(N162="základní",J162,0)</f>
        <v>0</v>
      </c>
      <c r="BF162" s="211">
        <f>IF(N162="snížená",J162,0)</f>
        <v>0</v>
      </c>
      <c r="BG162" s="211">
        <f>IF(N162="zákl. přenesená",J162,0)</f>
        <v>0</v>
      </c>
      <c r="BH162" s="211">
        <f>IF(N162="sníž. přenesená",J162,0)</f>
        <v>0</v>
      </c>
      <c r="BI162" s="211">
        <f>IF(N162="nulová",J162,0)</f>
        <v>0</v>
      </c>
      <c r="BJ162" s="19" t="s">
        <v>79</v>
      </c>
      <c r="BK162" s="211">
        <f>ROUND(I162*H162,2)</f>
        <v>0</v>
      </c>
      <c r="BL162" s="19" t="s">
        <v>116</v>
      </c>
      <c r="BM162" s="210" t="s">
        <v>214</v>
      </c>
    </row>
    <row r="163" s="2" customFormat="1">
      <c r="A163" s="40"/>
      <c r="B163" s="41"/>
      <c r="C163" s="42"/>
      <c r="D163" s="212" t="s">
        <v>118</v>
      </c>
      <c r="E163" s="42"/>
      <c r="F163" s="213" t="s">
        <v>215</v>
      </c>
      <c r="G163" s="42"/>
      <c r="H163" s="42"/>
      <c r="I163" s="214"/>
      <c r="J163" s="42"/>
      <c r="K163" s="42"/>
      <c r="L163" s="46"/>
      <c r="M163" s="215"/>
      <c r="N163" s="216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118</v>
      </c>
      <c r="AU163" s="19" t="s">
        <v>81</v>
      </c>
    </row>
    <row r="164" s="2" customFormat="1">
      <c r="A164" s="40"/>
      <c r="B164" s="41"/>
      <c r="C164" s="42"/>
      <c r="D164" s="219" t="s">
        <v>142</v>
      </c>
      <c r="E164" s="42"/>
      <c r="F164" s="250" t="s">
        <v>216</v>
      </c>
      <c r="G164" s="42"/>
      <c r="H164" s="42"/>
      <c r="I164" s="214"/>
      <c r="J164" s="42"/>
      <c r="K164" s="42"/>
      <c r="L164" s="46"/>
      <c r="M164" s="215"/>
      <c r="N164" s="216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142</v>
      </c>
      <c r="AU164" s="19" t="s">
        <v>81</v>
      </c>
    </row>
    <row r="165" s="13" customFormat="1">
      <c r="A165" s="13"/>
      <c r="B165" s="217"/>
      <c r="C165" s="218"/>
      <c r="D165" s="219" t="s">
        <v>120</v>
      </c>
      <c r="E165" s="220" t="s">
        <v>19</v>
      </c>
      <c r="F165" s="221" t="s">
        <v>177</v>
      </c>
      <c r="G165" s="218"/>
      <c r="H165" s="220" t="s">
        <v>19</v>
      </c>
      <c r="I165" s="222"/>
      <c r="J165" s="218"/>
      <c r="K165" s="218"/>
      <c r="L165" s="223"/>
      <c r="M165" s="224"/>
      <c r="N165" s="225"/>
      <c r="O165" s="225"/>
      <c r="P165" s="225"/>
      <c r="Q165" s="225"/>
      <c r="R165" s="225"/>
      <c r="S165" s="225"/>
      <c r="T165" s="22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27" t="s">
        <v>120</v>
      </c>
      <c r="AU165" s="227" t="s">
        <v>81</v>
      </c>
      <c r="AV165" s="13" t="s">
        <v>79</v>
      </c>
      <c r="AW165" s="13" t="s">
        <v>36</v>
      </c>
      <c r="AX165" s="13" t="s">
        <v>74</v>
      </c>
      <c r="AY165" s="227" t="s">
        <v>108</v>
      </c>
    </row>
    <row r="166" s="14" customFormat="1">
      <c r="A166" s="14"/>
      <c r="B166" s="228"/>
      <c r="C166" s="229"/>
      <c r="D166" s="219" t="s">
        <v>120</v>
      </c>
      <c r="E166" s="230" t="s">
        <v>19</v>
      </c>
      <c r="F166" s="231" t="s">
        <v>178</v>
      </c>
      <c r="G166" s="229"/>
      <c r="H166" s="232">
        <v>1608.81</v>
      </c>
      <c r="I166" s="233"/>
      <c r="J166" s="229"/>
      <c r="K166" s="229"/>
      <c r="L166" s="234"/>
      <c r="M166" s="235"/>
      <c r="N166" s="236"/>
      <c r="O166" s="236"/>
      <c r="P166" s="236"/>
      <c r="Q166" s="236"/>
      <c r="R166" s="236"/>
      <c r="S166" s="236"/>
      <c r="T166" s="237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38" t="s">
        <v>120</v>
      </c>
      <c r="AU166" s="238" t="s">
        <v>81</v>
      </c>
      <c r="AV166" s="14" t="s">
        <v>81</v>
      </c>
      <c r="AW166" s="14" t="s">
        <v>36</v>
      </c>
      <c r="AX166" s="14" t="s">
        <v>74</v>
      </c>
      <c r="AY166" s="238" t="s">
        <v>108</v>
      </c>
    </row>
    <row r="167" s="14" customFormat="1">
      <c r="A167" s="14"/>
      <c r="B167" s="228"/>
      <c r="C167" s="229"/>
      <c r="D167" s="219" t="s">
        <v>120</v>
      </c>
      <c r="E167" s="230" t="s">
        <v>19</v>
      </c>
      <c r="F167" s="231" t="s">
        <v>179</v>
      </c>
      <c r="G167" s="229"/>
      <c r="H167" s="232">
        <v>158.88999999999999</v>
      </c>
      <c r="I167" s="233"/>
      <c r="J167" s="229"/>
      <c r="K167" s="229"/>
      <c r="L167" s="234"/>
      <c r="M167" s="235"/>
      <c r="N167" s="236"/>
      <c r="O167" s="236"/>
      <c r="P167" s="236"/>
      <c r="Q167" s="236"/>
      <c r="R167" s="236"/>
      <c r="S167" s="236"/>
      <c r="T167" s="23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38" t="s">
        <v>120</v>
      </c>
      <c r="AU167" s="238" t="s">
        <v>81</v>
      </c>
      <c r="AV167" s="14" t="s">
        <v>81</v>
      </c>
      <c r="AW167" s="14" t="s">
        <v>36</v>
      </c>
      <c r="AX167" s="14" t="s">
        <v>74</v>
      </c>
      <c r="AY167" s="238" t="s">
        <v>108</v>
      </c>
    </row>
    <row r="168" s="15" customFormat="1">
      <c r="A168" s="15"/>
      <c r="B168" s="239"/>
      <c r="C168" s="240"/>
      <c r="D168" s="219" t="s">
        <v>120</v>
      </c>
      <c r="E168" s="241" t="s">
        <v>19</v>
      </c>
      <c r="F168" s="242" t="s">
        <v>131</v>
      </c>
      <c r="G168" s="240"/>
      <c r="H168" s="243">
        <v>1767.6999999999998</v>
      </c>
      <c r="I168" s="244"/>
      <c r="J168" s="240"/>
      <c r="K168" s="240"/>
      <c r="L168" s="245"/>
      <c r="M168" s="246"/>
      <c r="N168" s="247"/>
      <c r="O168" s="247"/>
      <c r="P168" s="247"/>
      <c r="Q168" s="247"/>
      <c r="R168" s="247"/>
      <c r="S168" s="247"/>
      <c r="T168" s="248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49" t="s">
        <v>120</v>
      </c>
      <c r="AU168" s="249" t="s">
        <v>81</v>
      </c>
      <c r="AV168" s="15" t="s">
        <v>132</v>
      </c>
      <c r="AW168" s="15" t="s">
        <v>36</v>
      </c>
      <c r="AX168" s="15" t="s">
        <v>79</v>
      </c>
      <c r="AY168" s="249" t="s">
        <v>108</v>
      </c>
    </row>
    <row r="169" s="14" customFormat="1">
      <c r="A169" s="14"/>
      <c r="B169" s="228"/>
      <c r="C169" s="229"/>
      <c r="D169" s="219" t="s">
        <v>120</v>
      </c>
      <c r="E169" s="229"/>
      <c r="F169" s="231" t="s">
        <v>217</v>
      </c>
      <c r="G169" s="229"/>
      <c r="H169" s="232">
        <v>3535.4000000000001</v>
      </c>
      <c r="I169" s="233"/>
      <c r="J169" s="229"/>
      <c r="K169" s="229"/>
      <c r="L169" s="234"/>
      <c r="M169" s="235"/>
      <c r="N169" s="236"/>
      <c r="O169" s="236"/>
      <c r="P169" s="236"/>
      <c r="Q169" s="236"/>
      <c r="R169" s="236"/>
      <c r="S169" s="236"/>
      <c r="T169" s="237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38" t="s">
        <v>120</v>
      </c>
      <c r="AU169" s="238" t="s">
        <v>81</v>
      </c>
      <c r="AV169" s="14" t="s">
        <v>81</v>
      </c>
      <c r="AW169" s="14" t="s">
        <v>4</v>
      </c>
      <c r="AX169" s="14" t="s">
        <v>79</v>
      </c>
      <c r="AY169" s="238" t="s">
        <v>108</v>
      </c>
    </row>
    <row r="170" s="2" customFormat="1" ht="24.15" customHeight="1">
      <c r="A170" s="40"/>
      <c r="B170" s="41"/>
      <c r="C170" s="199" t="s">
        <v>218</v>
      </c>
      <c r="D170" s="199" t="s">
        <v>111</v>
      </c>
      <c r="E170" s="200" t="s">
        <v>219</v>
      </c>
      <c r="F170" s="201" t="s">
        <v>220</v>
      </c>
      <c r="G170" s="202" t="s">
        <v>149</v>
      </c>
      <c r="H170" s="203">
        <v>307.91000000000003</v>
      </c>
      <c r="I170" s="204"/>
      <c r="J170" s="205">
        <f>ROUND(I170*H170,2)</f>
        <v>0</v>
      </c>
      <c r="K170" s="201" t="s">
        <v>115</v>
      </c>
      <c r="L170" s="46"/>
      <c r="M170" s="206" t="s">
        <v>19</v>
      </c>
      <c r="N170" s="207" t="s">
        <v>45</v>
      </c>
      <c r="O170" s="86"/>
      <c r="P170" s="208">
        <f>O170*H170</f>
        <v>0</v>
      </c>
      <c r="Q170" s="208">
        <v>6.0000000000000002E-05</v>
      </c>
      <c r="R170" s="208">
        <f>Q170*H170</f>
        <v>0.018474600000000001</v>
      </c>
      <c r="S170" s="208">
        <v>0</v>
      </c>
      <c r="T170" s="209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0" t="s">
        <v>116</v>
      </c>
      <c r="AT170" s="210" t="s">
        <v>111</v>
      </c>
      <c r="AU170" s="210" t="s">
        <v>81</v>
      </c>
      <c r="AY170" s="19" t="s">
        <v>108</v>
      </c>
      <c r="BE170" s="211">
        <f>IF(N170="základní",J170,0)</f>
        <v>0</v>
      </c>
      <c r="BF170" s="211">
        <f>IF(N170="snížená",J170,0)</f>
        <v>0</v>
      </c>
      <c r="BG170" s="211">
        <f>IF(N170="zákl. přenesená",J170,0)</f>
        <v>0</v>
      </c>
      <c r="BH170" s="211">
        <f>IF(N170="sníž. přenesená",J170,0)</f>
        <v>0</v>
      </c>
      <c r="BI170" s="211">
        <f>IF(N170="nulová",J170,0)</f>
        <v>0</v>
      </c>
      <c r="BJ170" s="19" t="s">
        <v>79</v>
      </c>
      <c r="BK170" s="211">
        <f>ROUND(I170*H170,2)</f>
        <v>0</v>
      </c>
      <c r="BL170" s="19" t="s">
        <v>116</v>
      </c>
      <c r="BM170" s="210" t="s">
        <v>221</v>
      </c>
    </row>
    <row r="171" s="2" customFormat="1">
      <c r="A171" s="40"/>
      <c r="B171" s="41"/>
      <c r="C171" s="42"/>
      <c r="D171" s="212" t="s">
        <v>118</v>
      </c>
      <c r="E171" s="42"/>
      <c r="F171" s="213" t="s">
        <v>222</v>
      </c>
      <c r="G171" s="42"/>
      <c r="H171" s="42"/>
      <c r="I171" s="214"/>
      <c r="J171" s="42"/>
      <c r="K171" s="42"/>
      <c r="L171" s="46"/>
      <c r="M171" s="215"/>
      <c r="N171" s="216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118</v>
      </c>
      <c r="AU171" s="19" t="s">
        <v>81</v>
      </c>
    </row>
    <row r="172" s="2" customFormat="1">
      <c r="A172" s="40"/>
      <c r="B172" s="41"/>
      <c r="C172" s="42"/>
      <c r="D172" s="219" t="s">
        <v>142</v>
      </c>
      <c r="E172" s="42"/>
      <c r="F172" s="250" t="s">
        <v>176</v>
      </c>
      <c r="G172" s="42"/>
      <c r="H172" s="42"/>
      <c r="I172" s="214"/>
      <c r="J172" s="42"/>
      <c r="K172" s="42"/>
      <c r="L172" s="46"/>
      <c r="M172" s="215"/>
      <c r="N172" s="216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142</v>
      </c>
      <c r="AU172" s="19" t="s">
        <v>81</v>
      </c>
    </row>
    <row r="173" s="13" customFormat="1">
      <c r="A173" s="13"/>
      <c r="B173" s="217"/>
      <c r="C173" s="218"/>
      <c r="D173" s="219" t="s">
        <v>120</v>
      </c>
      <c r="E173" s="220" t="s">
        <v>19</v>
      </c>
      <c r="F173" s="221" t="s">
        <v>223</v>
      </c>
      <c r="G173" s="218"/>
      <c r="H173" s="220" t="s">
        <v>19</v>
      </c>
      <c r="I173" s="222"/>
      <c r="J173" s="218"/>
      <c r="K173" s="218"/>
      <c r="L173" s="223"/>
      <c r="M173" s="224"/>
      <c r="N173" s="225"/>
      <c r="O173" s="225"/>
      <c r="P173" s="225"/>
      <c r="Q173" s="225"/>
      <c r="R173" s="225"/>
      <c r="S173" s="225"/>
      <c r="T173" s="22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27" t="s">
        <v>120</v>
      </c>
      <c r="AU173" s="227" t="s">
        <v>81</v>
      </c>
      <c r="AV173" s="13" t="s">
        <v>79</v>
      </c>
      <c r="AW173" s="13" t="s">
        <v>36</v>
      </c>
      <c r="AX173" s="13" t="s">
        <v>74</v>
      </c>
      <c r="AY173" s="227" t="s">
        <v>108</v>
      </c>
    </row>
    <row r="174" s="14" customFormat="1">
      <c r="A174" s="14"/>
      <c r="B174" s="228"/>
      <c r="C174" s="229"/>
      <c r="D174" s="219" t="s">
        <v>120</v>
      </c>
      <c r="E174" s="230" t="s">
        <v>19</v>
      </c>
      <c r="F174" s="231" t="s">
        <v>224</v>
      </c>
      <c r="G174" s="229"/>
      <c r="H174" s="232">
        <v>47.170000000000002</v>
      </c>
      <c r="I174" s="233"/>
      <c r="J174" s="229"/>
      <c r="K174" s="229"/>
      <c r="L174" s="234"/>
      <c r="M174" s="235"/>
      <c r="N174" s="236"/>
      <c r="O174" s="236"/>
      <c r="P174" s="236"/>
      <c r="Q174" s="236"/>
      <c r="R174" s="236"/>
      <c r="S174" s="236"/>
      <c r="T174" s="237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38" t="s">
        <v>120</v>
      </c>
      <c r="AU174" s="238" t="s">
        <v>81</v>
      </c>
      <c r="AV174" s="14" t="s">
        <v>81</v>
      </c>
      <c r="AW174" s="14" t="s">
        <v>36</v>
      </c>
      <c r="AX174" s="14" t="s">
        <v>74</v>
      </c>
      <c r="AY174" s="238" t="s">
        <v>108</v>
      </c>
    </row>
    <row r="175" s="13" customFormat="1">
      <c r="A175" s="13"/>
      <c r="B175" s="217"/>
      <c r="C175" s="218"/>
      <c r="D175" s="219" t="s">
        <v>120</v>
      </c>
      <c r="E175" s="220" t="s">
        <v>19</v>
      </c>
      <c r="F175" s="221" t="s">
        <v>225</v>
      </c>
      <c r="G175" s="218"/>
      <c r="H175" s="220" t="s">
        <v>19</v>
      </c>
      <c r="I175" s="222"/>
      <c r="J175" s="218"/>
      <c r="K175" s="218"/>
      <c r="L175" s="223"/>
      <c r="M175" s="224"/>
      <c r="N175" s="225"/>
      <c r="O175" s="225"/>
      <c r="P175" s="225"/>
      <c r="Q175" s="225"/>
      <c r="R175" s="225"/>
      <c r="S175" s="225"/>
      <c r="T175" s="22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27" t="s">
        <v>120</v>
      </c>
      <c r="AU175" s="227" t="s">
        <v>81</v>
      </c>
      <c r="AV175" s="13" t="s">
        <v>79</v>
      </c>
      <c r="AW175" s="13" t="s">
        <v>36</v>
      </c>
      <c r="AX175" s="13" t="s">
        <v>74</v>
      </c>
      <c r="AY175" s="227" t="s">
        <v>108</v>
      </c>
    </row>
    <row r="176" s="14" customFormat="1">
      <c r="A176" s="14"/>
      <c r="B176" s="228"/>
      <c r="C176" s="229"/>
      <c r="D176" s="219" t="s">
        <v>120</v>
      </c>
      <c r="E176" s="230" t="s">
        <v>19</v>
      </c>
      <c r="F176" s="231" t="s">
        <v>226</v>
      </c>
      <c r="G176" s="229"/>
      <c r="H176" s="232">
        <v>46.07</v>
      </c>
      <c r="I176" s="233"/>
      <c r="J176" s="229"/>
      <c r="K176" s="229"/>
      <c r="L176" s="234"/>
      <c r="M176" s="235"/>
      <c r="N176" s="236"/>
      <c r="O176" s="236"/>
      <c r="P176" s="236"/>
      <c r="Q176" s="236"/>
      <c r="R176" s="236"/>
      <c r="S176" s="236"/>
      <c r="T176" s="237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38" t="s">
        <v>120</v>
      </c>
      <c r="AU176" s="238" t="s">
        <v>81</v>
      </c>
      <c r="AV176" s="14" t="s">
        <v>81</v>
      </c>
      <c r="AW176" s="14" t="s">
        <v>36</v>
      </c>
      <c r="AX176" s="14" t="s">
        <v>74</v>
      </c>
      <c r="AY176" s="238" t="s">
        <v>108</v>
      </c>
    </row>
    <row r="177" s="13" customFormat="1">
      <c r="A177" s="13"/>
      <c r="B177" s="217"/>
      <c r="C177" s="218"/>
      <c r="D177" s="219" t="s">
        <v>120</v>
      </c>
      <c r="E177" s="220" t="s">
        <v>19</v>
      </c>
      <c r="F177" s="221" t="s">
        <v>227</v>
      </c>
      <c r="G177" s="218"/>
      <c r="H177" s="220" t="s">
        <v>19</v>
      </c>
      <c r="I177" s="222"/>
      <c r="J177" s="218"/>
      <c r="K177" s="218"/>
      <c r="L177" s="223"/>
      <c r="M177" s="224"/>
      <c r="N177" s="225"/>
      <c r="O177" s="225"/>
      <c r="P177" s="225"/>
      <c r="Q177" s="225"/>
      <c r="R177" s="225"/>
      <c r="S177" s="225"/>
      <c r="T177" s="22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27" t="s">
        <v>120</v>
      </c>
      <c r="AU177" s="227" t="s">
        <v>81</v>
      </c>
      <c r="AV177" s="13" t="s">
        <v>79</v>
      </c>
      <c r="AW177" s="13" t="s">
        <v>36</v>
      </c>
      <c r="AX177" s="13" t="s">
        <v>74</v>
      </c>
      <c r="AY177" s="227" t="s">
        <v>108</v>
      </c>
    </row>
    <row r="178" s="14" customFormat="1">
      <c r="A178" s="14"/>
      <c r="B178" s="228"/>
      <c r="C178" s="229"/>
      <c r="D178" s="219" t="s">
        <v>120</v>
      </c>
      <c r="E178" s="230" t="s">
        <v>19</v>
      </c>
      <c r="F178" s="231" t="s">
        <v>228</v>
      </c>
      <c r="G178" s="229"/>
      <c r="H178" s="232">
        <v>25.16</v>
      </c>
      <c r="I178" s="233"/>
      <c r="J178" s="229"/>
      <c r="K178" s="229"/>
      <c r="L178" s="234"/>
      <c r="M178" s="235"/>
      <c r="N178" s="236"/>
      <c r="O178" s="236"/>
      <c r="P178" s="236"/>
      <c r="Q178" s="236"/>
      <c r="R178" s="236"/>
      <c r="S178" s="236"/>
      <c r="T178" s="237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38" t="s">
        <v>120</v>
      </c>
      <c r="AU178" s="238" t="s">
        <v>81</v>
      </c>
      <c r="AV178" s="14" t="s">
        <v>81</v>
      </c>
      <c r="AW178" s="14" t="s">
        <v>36</v>
      </c>
      <c r="AX178" s="14" t="s">
        <v>74</v>
      </c>
      <c r="AY178" s="238" t="s">
        <v>108</v>
      </c>
    </row>
    <row r="179" s="13" customFormat="1">
      <c r="A179" s="13"/>
      <c r="B179" s="217"/>
      <c r="C179" s="218"/>
      <c r="D179" s="219" t="s">
        <v>120</v>
      </c>
      <c r="E179" s="220" t="s">
        <v>19</v>
      </c>
      <c r="F179" s="221" t="s">
        <v>229</v>
      </c>
      <c r="G179" s="218"/>
      <c r="H179" s="220" t="s">
        <v>19</v>
      </c>
      <c r="I179" s="222"/>
      <c r="J179" s="218"/>
      <c r="K179" s="218"/>
      <c r="L179" s="223"/>
      <c r="M179" s="224"/>
      <c r="N179" s="225"/>
      <c r="O179" s="225"/>
      <c r="P179" s="225"/>
      <c r="Q179" s="225"/>
      <c r="R179" s="225"/>
      <c r="S179" s="225"/>
      <c r="T179" s="22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27" t="s">
        <v>120</v>
      </c>
      <c r="AU179" s="227" t="s">
        <v>81</v>
      </c>
      <c r="AV179" s="13" t="s">
        <v>79</v>
      </c>
      <c r="AW179" s="13" t="s">
        <v>36</v>
      </c>
      <c r="AX179" s="13" t="s">
        <v>74</v>
      </c>
      <c r="AY179" s="227" t="s">
        <v>108</v>
      </c>
    </row>
    <row r="180" s="14" customFormat="1">
      <c r="A180" s="14"/>
      <c r="B180" s="228"/>
      <c r="C180" s="229"/>
      <c r="D180" s="219" t="s">
        <v>120</v>
      </c>
      <c r="E180" s="230" t="s">
        <v>19</v>
      </c>
      <c r="F180" s="231" t="s">
        <v>230</v>
      </c>
      <c r="G180" s="229"/>
      <c r="H180" s="232">
        <v>10.44</v>
      </c>
      <c r="I180" s="233"/>
      <c r="J180" s="229"/>
      <c r="K180" s="229"/>
      <c r="L180" s="234"/>
      <c r="M180" s="235"/>
      <c r="N180" s="236"/>
      <c r="O180" s="236"/>
      <c r="P180" s="236"/>
      <c r="Q180" s="236"/>
      <c r="R180" s="236"/>
      <c r="S180" s="236"/>
      <c r="T180" s="237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38" t="s">
        <v>120</v>
      </c>
      <c r="AU180" s="238" t="s">
        <v>81</v>
      </c>
      <c r="AV180" s="14" t="s">
        <v>81</v>
      </c>
      <c r="AW180" s="14" t="s">
        <v>36</v>
      </c>
      <c r="AX180" s="14" t="s">
        <v>74</v>
      </c>
      <c r="AY180" s="238" t="s">
        <v>108</v>
      </c>
    </row>
    <row r="181" s="13" customFormat="1">
      <c r="A181" s="13"/>
      <c r="B181" s="217"/>
      <c r="C181" s="218"/>
      <c r="D181" s="219" t="s">
        <v>120</v>
      </c>
      <c r="E181" s="220" t="s">
        <v>19</v>
      </c>
      <c r="F181" s="221" t="s">
        <v>231</v>
      </c>
      <c r="G181" s="218"/>
      <c r="H181" s="220" t="s">
        <v>19</v>
      </c>
      <c r="I181" s="222"/>
      <c r="J181" s="218"/>
      <c r="K181" s="218"/>
      <c r="L181" s="223"/>
      <c r="M181" s="224"/>
      <c r="N181" s="225"/>
      <c r="O181" s="225"/>
      <c r="P181" s="225"/>
      <c r="Q181" s="225"/>
      <c r="R181" s="225"/>
      <c r="S181" s="225"/>
      <c r="T181" s="22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27" t="s">
        <v>120</v>
      </c>
      <c r="AU181" s="227" t="s">
        <v>81</v>
      </c>
      <c r="AV181" s="13" t="s">
        <v>79</v>
      </c>
      <c r="AW181" s="13" t="s">
        <v>36</v>
      </c>
      <c r="AX181" s="13" t="s">
        <v>74</v>
      </c>
      <c r="AY181" s="227" t="s">
        <v>108</v>
      </c>
    </row>
    <row r="182" s="14" customFormat="1">
      <c r="A182" s="14"/>
      <c r="B182" s="228"/>
      <c r="C182" s="229"/>
      <c r="D182" s="219" t="s">
        <v>120</v>
      </c>
      <c r="E182" s="230" t="s">
        <v>19</v>
      </c>
      <c r="F182" s="231" t="s">
        <v>232</v>
      </c>
      <c r="G182" s="229"/>
      <c r="H182" s="232">
        <v>31.43</v>
      </c>
      <c r="I182" s="233"/>
      <c r="J182" s="229"/>
      <c r="K182" s="229"/>
      <c r="L182" s="234"/>
      <c r="M182" s="235"/>
      <c r="N182" s="236"/>
      <c r="O182" s="236"/>
      <c r="P182" s="236"/>
      <c r="Q182" s="236"/>
      <c r="R182" s="236"/>
      <c r="S182" s="236"/>
      <c r="T182" s="237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38" t="s">
        <v>120</v>
      </c>
      <c r="AU182" s="238" t="s">
        <v>81</v>
      </c>
      <c r="AV182" s="14" t="s">
        <v>81</v>
      </c>
      <c r="AW182" s="14" t="s">
        <v>36</v>
      </c>
      <c r="AX182" s="14" t="s">
        <v>74</v>
      </c>
      <c r="AY182" s="238" t="s">
        <v>108</v>
      </c>
    </row>
    <row r="183" s="13" customFormat="1">
      <c r="A183" s="13"/>
      <c r="B183" s="217"/>
      <c r="C183" s="218"/>
      <c r="D183" s="219" t="s">
        <v>120</v>
      </c>
      <c r="E183" s="220" t="s">
        <v>19</v>
      </c>
      <c r="F183" s="221" t="s">
        <v>233</v>
      </c>
      <c r="G183" s="218"/>
      <c r="H183" s="220" t="s">
        <v>19</v>
      </c>
      <c r="I183" s="222"/>
      <c r="J183" s="218"/>
      <c r="K183" s="218"/>
      <c r="L183" s="223"/>
      <c r="M183" s="224"/>
      <c r="N183" s="225"/>
      <c r="O183" s="225"/>
      <c r="P183" s="225"/>
      <c r="Q183" s="225"/>
      <c r="R183" s="225"/>
      <c r="S183" s="225"/>
      <c r="T183" s="22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27" t="s">
        <v>120</v>
      </c>
      <c r="AU183" s="227" t="s">
        <v>81</v>
      </c>
      <c r="AV183" s="13" t="s">
        <v>79</v>
      </c>
      <c r="AW183" s="13" t="s">
        <v>36</v>
      </c>
      <c r="AX183" s="13" t="s">
        <v>74</v>
      </c>
      <c r="AY183" s="227" t="s">
        <v>108</v>
      </c>
    </row>
    <row r="184" s="14" customFormat="1">
      <c r="A184" s="14"/>
      <c r="B184" s="228"/>
      <c r="C184" s="229"/>
      <c r="D184" s="219" t="s">
        <v>120</v>
      </c>
      <c r="E184" s="230" t="s">
        <v>19</v>
      </c>
      <c r="F184" s="231" t="s">
        <v>234</v>
      </c>
      <c r="G184" s="229"/>
      <c r="H184" s="232">
        <v>58.109999999999999</v>
      </c>
      <c r="I184" s="233"/>
      <c r="J184" s="229"/>
      <c r="K184" s="229"/>
      <c r="L184" s="234"/>
      <c r="M184" s="235"/>
      <c r="N184" s="236"/>
      <c r="O184" s="236"/>
      <c r="P184" s="236"/>
      <c r="Q184" s="236"/>
      <c r="R184" s="236"/>
      <c r="S184" s="236"/>
      <c r="T184" s="23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38" t="s">
        <v>120</v>
      </c>
      <c r="AU184" s="238" t="s">
        <v>81</v>
      </c>
      <c r="AV184" s="14" t="s">
        <v>81</v>
      </c>
      <c r="AW184" s="14" t="s">
        <v>36</v>
      </c>
      <c r="AX184" s="14" t="s">
        <v>74</v>
      </c>
      <c r="AY184" s="238" t="s">
        <v>108</v>
      </c>
    </row>
    <row r="185" s="13" customFormat="1">
      <c r="A185" s="13"/>
      <c r="B185" s="217"/>
      <c r="C185" s="218"/>
      <c r="D185" s="219" t="s">
        <v>120</v>
      </c>
      <c r="E185" s="220" t="s">
        <v>19</v>
      </c>
      <c r="F185" s="221" t="s">
        <v>235</v>
      </c>
      <c r="G185" s="218"/>
      <c r="H185" s="220" t="s">
        <v>19</v>
      </c>
      <c r="I185" s="222"/>
      <c r="J185" s="218"/>
      <c r="K185" s="218"/>
      <c r="L185" s="223"/>
      <c r="M185" s="224"/>
      <c r="N185" s="225"/>
      <c r="O185" s="225"/>
      <c r="P185" s="225"/>
      <c r="Q185" s="225"/>
      <c r="R185" s="225"/>
      <c r="S185" s="225"/>
      <c r="T185" s="22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27" t="s">
        <v>120</v>
      </c>
      <c r="AU185" s="227" t="s">
        <v>81</v>
      </c>
      <c r="AV185" s="13" t="s">
        <v>79</v>
      </c>
      <c r="AW185" s="13" t="s">
        <v>36</v>
      </c>
      <c r="AX185" s="13" t="s">
        <v>74</v>
      </c>
      <c r="AY185" s="227" t="s">
        <v>108</v>
      </c>
    </row>
    <row r="186" s="14" customFormat="1">
      <c r="A186" s="14"/>
      <c r="B186" s="228"/>
      <c r="C186" s="229"/>
      <c r="D186" s="219" t="s">
        <v>120</v>
      </c>
      <c r="E186" s="230" t="s">
        <v>19</v>
      </c>
      <c r="F186" s="231" t="s">
        <v>236</v>
      </c>
      <c r="G186" s="229"/>
      <c r="H186" s="232">
        <v>84.859999999999999</v>
      </c>
      <c r="I186" s="233"/>
      <c r="J186" s="229"/>
      <c r="K186" s="229"/>
      <c r="L186" s="234"/>
      <c r="M186" s="235"/>
      <c r="N186" s="236"/>
      <c r="O186" s="236"/>
      <c r="P186" s="236"/>
      <c r="Q186" s="236"/>
      <c r="R186" s="236"/>
      <c r="S186" s="236"/>
      <c r="T186" s="237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38" t="s">
        <v>120</v>
      </c>
      <c r="AU186" s="238" t="s">
        <v>81</v>
      </c>
      <c r="AV186" s="14" t="s">
        <v>81</v>
      </c>
      <c r="AW186" s="14" t="s">
        <v>36</v>
      </c>
      <c r="AX186" s="14" t="s">
        <v>74</v>
      </c>
      <c r="AY186" s="238" t="s">
        <v>108</v>
      </c>
    </row>
    <row r="187" s="13" customFormat="1">
      <c r="A187" s="13"/>
      <c r="B187" s="217"/>
      <c r="C187" s="218"/>
      <c r="D187" s="219" t="s">
        <v>120</v>
      </c>
      <c r="E187" s="220" t="s">
        <v>19</v>
      </c>
      <c r="F187" s="221" t="s">
        <v>237</v>
      </c>
      <c r="G187" s="218"/>
      <c r="H187" s="220" t="s">
        <v>19</v>
      </c>
      <c r="I187" s="222"/>
      <c r="J187" s="218"/>
      <c r="K187" s="218"/>
      <c r="L187" s="223"/>
      <c r="M187" s="224"/>
      <c r="N187" s="225"/>
      <c r="O187" s="225"/>
      <c r="P187" s="225"/>
      <c r="Q187" s="225"/>
      <c r="R187" s="225"/>
      <c r="S187" s="225"/>
      <c r="T187" s="22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27" t="s">
        <v>120</v>
      </c>
      <c r="AU187" s="227" t="s">
        <v>81</v>
      </c>
      <c r="AV187" s="13" t="s">
        <v>79</v>
      </c>
      <c r="AW187" s="13" t="s">
        <v>36</v>
      </c>
      <c r="AX187" s="13" t="s">
        <v>74</v>
      </c>
      <c r="AY187" s="227" t="s">
        <v>108</v>
      </c>
    </row>
    <row r="188" s="14" customFormat="1">
      <c r="A188" s="14"/>
      <c r="B188" s="228"/>
      <c r="C188" s="229"/>
      <c r="D188" s="219" t="s">
        <v>120</v>
      </c>
      <c r="E188" s="230" t="s">
        <v>19</v>
      </c>
      <c r="F188" s="231" t="s">
        <v>238</v>
      </c>
      <c r="G188" s="229"/>
      <c r="H188" s="232">
        <v>4.6699999999999999</v>
      </c>
      <c r="I188" s="233"/>
      <c r="J188" s="229"/>
      <c r="K188" s="229"/>
      <c r="L188" s="234"/>
      <c r="M188" s="235"/>
      <c r="N188" s="236"/>
      <c r="O188" s="236"/>
      <c r="P188" s="236"/>
      <c r="Q188" s="236"/>
      <c r="R188" s="236"/>
      <c r="S188" s="236"/>
      <c r="T188" s="237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38" t="s">
        <v>120</v>
      </c>
      <c r="AU188" s="238" t="s">
        <v>81</v>
      </c>
      <c r="AV188" s="14" t="s">
        <v>81</v>
      </c>
      <c r="AW188" s="14" t="s">
        <v>36</v>
      </c>
      <c r="AX188" s="14" t="s">
        <v>74</v>
      </c>
      <c r="AY188" s="238" t="s">
        <v>108</v>
      </c>
    </row>
    <row r="189" s="15" customFormat="1">
      <c r="A189" s="15"/>
      <c r="B189" s="239"/>
      <c r="C189" s="240"/>
      <c r="D189" s="219" t="s">
        <v>120</v>
      </c>
      <c r="E189" s="241" t="s">
        <v>19</v>
      </c>
      <c r="F189" s="242" t="s">
        <v>131</v>
      </c>
      <c r="G189" s="240"/>
      <c r="H189" s="243">
        <v>307.91000000000003</v>
      </c>
      <c r="I189" s="244"/>
      <c r="J189" s="240"/>
      <c r="K189" s="240"/>
      <c r="L189" s="245"/>
      <c r="M189" s="246"/>
      <c r="N189" s="247"/>
      <c r="O189" s="247"/>
      <c r="P189" s="247"/>
      <c r="Q189" s="247"/>
      <c r="R189" s="247"/>
      <c r="S189" s="247"/>
      <c r="T189" s="248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49" t="s">
        <v>120</v>
      </c>
      <c r="AU189" s="249" t="s">
        <v>81</v>
      </c>
      <c r="AV189" s="15" t="s">
        <v>132</v>
      </c>
      <c r="AW189" s="15" t="s">
        <v>36</v>
      </c>
      <c r="AX189" s="15" t="s">
        <v>79</v>
      </c>
      <c r="AY189" s="249" t="s">
        <v>108</v>
      </c>
    </row>
    <row r="190" s="2" customFormat="1" ht="24.15" customHeight="1">
      <c r="A190" s="40"/>
      <c r="B190" s="41"/>
      <c r="C190" s="199" t="s">
        <v>239</v>
      </c>
      <c r="D190" s="199" t="s">
        <v>111</v>
      </c>
      <c r="E190" s="200" t="s">
        <v>240</v>
      </c>
      <c r="F190" s="201" t="s">
        <v>241</v>
      </c>
      <c r="G190" s="202" t="s">
        <v>149</v>
      </c>
      <c r="H190" s="203">
        <v>307.91000000000003</v>
      </c>
      <c r="I190" s="204"/>
      <c r="J190" s="205">
        <f>ROUND(I190*H190,2)</f>
        <v>0</v>
      </c>
      <c r="K190" s="201" t="s">
        <v>115</v>
      </c>
      <c r="L190" s="46"/>
      <c r="M190" s="206" t="s">
        <v>19</v>
      </c>
      <c r="N190" s="207" t="s">
        <v>45</v>
      </c>
      <c r="O190" s="86"/>
      <c r="P190" s="208">
        <f>O190*H190</f>
        <v>0</v>
      </c>
      <c r="Q190" s="208">
        <v>0</v>
      </c>
      <c r="R190" s="208">
        <f>Q190*H190</f>
        <v>0</v>
      </c>
      <c r="S190" s="208">
        <v>0</v>
      </c>
      <c r="T190" s="209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0" t="s">
        <v>116</v>
      </c>
      <c r="AT190" s="210" t="s">
        <v>111</v>
      </c>
      <c r="AU190" s="210" t="s">
        <v>81</v>
      </c>
      <c r="AY190" s="19" t="s">
        <v>108</v>
      </c>
      <c r="BE190" s="211">
        <f>IF(N190="základní",J190,0)</f>
        <v>0</v>
      </c>
      <c r="BF190" s="211">
        <f>IF(N190="snížená",J190,0)</f>
        <v>0</v>
      </c>
      <c r="BG190" s="211">
        <f>IF(N190="zákl. přenesená",J190,0)</f>
        <v>0</v>
      </c>
      <c r="BH190" s="211">
        <f>IF(N190="sníž. přenesená",J190,0)</f>
        <v>0</v>
      </c>
      <c r="BI190" s="211">
        <f>IF(N190="nulová",J190,0)</f>
        <v>0</v>
      </c>
      <c r="BJ190" s="19" t="s">
        <v>79</v>
      </c>
      <c r="BK190" s="211">
        <f>ROUND(I190*H190,2)</f>
        <v>0</v>
      </c>
      <c r="BL190" s="19" t="s">
        <v>116</v>
      </c>
      <c r="BM190" s="210" t="s">
        <v>242</v>
      </c>
    </row>
    <row r="191" s="2" customFormat="1">
      <c r="A191" s="40"/>
      <c r="B191" s="41"/>
      <c r="C191" s="42"/>
      <c r="D191" s="212" t="s">
        <v>118</v>
      </c>
      <c r="E191" s="42"/>
      <c r="F191" s="213" t="s">
        <v>243</v>
      </c>
      <c r="G191" s="42"/>
      <c r="H191" s="42"/>
      <c r="I191" s="214"/>
      <c r="J191" s="42"/>
      <c r="K191" s="42"/>
      <c r="L191" s="46"/>
      <c r="M191" s="215"/>
      <c r="N191" s="216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118</v>
      </c>
      <c r="AU191" s="19" t="s">
        <v>81</v>
      </c>
    </row>
    <row r="192" s="2" customFormat="1">
      <c r="A192" s="40"/>
      <c r="B192" s="41"/>
      <c r="C192" s="42"/>
      <c r="D192" s="219" t="s">
        <v>142</v>
      </c>
      <c r="E192" s="42"/>
      <c r="F192" s="250" t="s">
        <v>244</v>
      </c>
      <c r="G192" s="42"/>
      <c r="H192" s="42"/>
      <c r="I192" s="214"/>
      <c r="J192" s="42"/>
      <c r="K192" s="42"/>
      <c r="L192" s="46"/>
      <c r="M192" s="215"/>
      <c r="N192" s="216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142</v>
      </c>
      <c r="AU192" s="19" t="s">
        <v>81</v>
      </c>
    </row>
    <row r="193" s="13" customFormat="1">
      <c r="A193" s="13"/>
      <c r="B193" s="217"/>
      <c r="C193" s="218"/>
      <c r="D193" s="219" t="s">
        <v>120</v>
      </c>
      <c r="E193" s="220" t="s">
        <v>19</v>
      </c>
      <c r="F193" s="221" t="s">
        <v>223</v>
      </c>
      <c r="G193" s="218"/>
      <c r="H193" s="220" t="s">
        <v>19</v>
      </c>
      <c r="I193" s="222"/>
      <c r="J193" s="218"/>
      <c r="K193" s="218"/>
      <c r="L193" s="223"/>
      <c r="M193" s="224"/>
      <c r="N193" s="225"/>
      <c r="O193" s="225"/>
      <c r="P193" s="225"/>
      <c r="Q193" s="225"/>
      <c r="R193" s="225"/>
      <c r="S193" s="225"/>
      <c r="T193" s="22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27" t="s">
        <v>120</v>
      </c>
      <c r="AU193" s="227" t="s">
        <v>81</v>
      </c>
      <c r="AV193" s="13" t="s">
        <v>79</v>
      </c>
      <c r="AW193" s="13" t="s">
        <v>36</v>
      </c>
      <c r="AX193" s="13" t="s">
        <v>74</v>
      </c>
      <c r="AY193" s="227" t="s">
        <v>108</v>
      </c>
    </row>
    <row r="194" s="14" customFormat="1">
      <c r="A194" s="14"/>
      <c r="B194" s="228"/>
      <c r="C194" s="229"/>
      <c r="D194" s="219" t="s">
        <v>120</v>
      </c>
      <c r="E194" s="230" t="s">
        <v>19</v>
      </c>
      <c r="F194" s="231" t="s">
        <v>224</v>
      </c>
      <c r="G194" s="229"/>
      <c r="H194" s="232">
        <v>47.170000000000002</v>
      </c>
      <c r="I194" s="233"/>
      <c r="J194" s="229"/>
      <c r="K194" s="229"/>
      <c r="L194" s="234"/>
      <c r="M194" s="235"/>
      <c r="N194" s="236"/>
      <c r="O194" s="236"/>
      <c r="P194" s="236"/>
      <c r="Q194" s="236"/>
      <c r="R194" s="236"/>
      <c r="S194" s="236"/>
      <c r="T194" s="237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38" t="s">
        <v>120</v>
      </c>
      <c r="AU194" s="238" t="s">
        <v>81</v>
      </c>
      <c r="AV194" s="14" t="s">
        <v>81</v>
      </c>
      <c r="AW194" s="14" t="s">
        <v>36</v>
      </c>
      <c r="AX194" s="14" t="s">
        <v>74</v>
      </c>
      <c r="AY194" s="238" t="s">
        <v>108</v>
      </c>
    </row>
    <row r="195" s="13" customFormat="1">
      <c r="A195" s="13"/>
      <c r="B195" s="217"/>
      <c r="C195" s="218"/>
      <c r="D195" s="219" t="s">
        <v>120</v>
      </c>
      <c r="E195" s="220" t="s">
        <v>19</v>
      </c>
      <c r="F195" s="221" t="s">
        <v>225</v>
      </c>
      <c r="G195" s="218"/>
      <c r="H195" s="220" t="s">
        <v>19</v>
      </c>
      <c r="I195" s="222"/>
      <c r="J195" s="218"/>
      <c r="K195" s="218"/>
      <c r="L195" s="223"/>
      <c r="M195" s="224"/>
      <c r="N195" s="225"/>
      <c r="O195" s="225"/>
      <c r="P195" s="225"/>
      <c r="Q195" s="225"/>
      <c r="R195" s="225"/>
      <c r="S195" s="225"/>
      <c r="T195" s="22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27" t="s">
        <v>120</v>
      </c>
      <c r="AU195" s="227" t="s">
        <v>81</v>
      </c>
      <c r="AV195" s="13" t="s">
        <v>79</v>
      </c>
      <c r="AW195" s="13" t="s">
        <v>36</v>
      </c>
      <c r="AX195" s="13" t="s">
        <v>74</v>
      </c>
      <c r="AY195" s="227" t="s">
        <v>108</v>
      </c>
    </row>
    <row r="196" s="14" customFormat="1">
      <c r="A196" s="14"/>
      <c r="B196" s="228"/>
      <c r="C196" s="229"/>
      <c r="D196" s="219" t="s">
        <v>120</v>
      </c>
      <c r="E196" s="230" t="s">
        <v>19</v>
      </c>
      <c r="F196" s="231" t="s">
        <v>226</v>
      </c>
      <c r="G196" s="229"/>
      <c r="H196" s="232">
        <v>46.07</v>
      </c>
      <c r="I196" s="233"/>
      <c r="J196" s="229"/>
      <c r="K196" s="229"/>
      <c r="L196" s="234"/>
      <c r="M196" s="235"/>
      <c r="N196" s="236"/>
      <c r="O196" s="236"/>
      <c r="P196" s="236"/>
      <c r="Q196" s="236"/>
      <c r="R196" s="236"/>
      <c r="S196" s="236"/>
      <c r="T196" s="237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38" t="s">
        <v>120</v>
      </c>
      <c r="AU196" s="238" t="s">
        <v>81</v>
      </c>
      <c r="AV196" s="14" t="s">
        <v>81</v>
      </c>
      <c r="AW196" s="14" t="s">
        <v>36</v>
      </c>
      <c r="AX196" s="14" t="s">
        <v>74</v>
      </c>
      <c r="AY196" s="238" t="s">
        <v>108</v>
      </c>
    </row>
    <row r="197" s="13" customFormat="1">
      <c r="A197" s="13"/>
      <c r="B197" s="217"/>
      <c r="C197" s="218"/>
      <c r="D197" s="219" t="s">
        <v>120</v>
      </c>
      <c r="E197" s="220" t="s">
        <v>19</v>
      </c>
      <c r="F197" s="221" t="s">
        <v>227</v>
      </c>
      <c r="G197" s="218"/>
      <c r="H197" s="220" t="s">
        <v>19</v>
      </c>
      <c r="I197" s="222"/>
      <c r="J197" s="218"/>
      <c r="K197" s="218"/>
      <c r="L197" s="223"/>
      <c r="M197" s="224"/>
      <c r="N197" s="225"/>
      <c r="O197" s="225"/>
      <c r="P197" s="225"/>
      <c r="Q197" s="225"/>
      <c r="R197" s="225"/>
      <c r="S197" s="225"/>
      <c r="T197" s="22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27" t="s">
        <v>120</v>
      </c>
      <c r="AU197" s="227" t="s">
        <v>81</v>
      </c>
      <c r="AV197" s="13" t="s">
        <v>79</v>
      </c>
      <c r="AW197" s="13" t="s">
        <v>36</v>
      </c>
      <c r="AX197" s="13" t="s">
        <v>74</v>
      </c>
      <c r="AY197" s="227" t="s">
        <v>108</v>
      </c>
    </row>
    <row r="198" s="14" customFormat="1">
      <c r="A198" s="14"/>
      <c r="B198" s="228"/>
      <c r="C198" s="229"/>
      <c r="D198" s="219" t="s">
        <v>120</v>
      </c>
      <c r="E198" s="230" t="s">
        <v>19</v>
      </c>
      <c r="F198" s="231" t="s">
        <v>228</v>
      </c>
      <c r="G198" s="229"/>
      <c r="H198" s="232">
        <v>25.16</v>
      </c>
      <c r="I198" s="233"/>
      <c r="J198" s="229"/>
      <c r="K198" s="229"/>
      <c r="L198" s="234"/>
      <c r="M198" s="235"/>
      <c r="N198" s="236"/>
      <c r="O198" s="236"/>
      <c r="P198" s="236"/>
      <c r="Q198" s="236"/>
      <c r="R198" s="236"/>
      <c r="S198" s="236"/>
      <c r="T198" s="237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38" t="s">
        <v>120</v>
      </c>
      <c r="AU198" s="238" t="s">
        <v>81</v>
      </c>
      <c r="AV198" s="14" t="s">
        <v>81</v>
      </c>
      <c r="AW198" s="14" t="s">
        <v>36</v>
      </c>
      <c r="AX198" s="14" t="s">
        <v>74</v>
      </c>
      <c r="AY198" s="238" t="s">
        <v>108</v>
      </c>
    </row>
    <row r="199" s="13" customFormat="1">
      <c r="A199" s="13"/>
      <c r="B199" s="217"/>
      <c r="C199" s="218"/>
      <c r="D199" s="219" t="s">
        <v>120</v>
      </c>
      <c r="E199" s="220" t="s">
        <v>19</v>
      </c>
      <c r="F199" s="221" t="s">
        <v>229</v>
      </c>
      <c r="G199" s="218"/>
      <c r="H199" s="220" t="s">
        <v>19</v>
      </c>
      <c r="I199" s="222"/>
      <c r="J199" s="218"/>
      <c r="K199" s="218"/>
      <c r="L199" s="223"/>
      <c r="M199" s="224"/>
      <c r="N199" s="225"/>
      <c r="O199" s="225"/>
      <c r="P199" s="225"/>
      <c r="Q199" s="225"/>
      <c r="R199" s="225"/>
      <c r="S199" s="225"/>
      <c r="T199" s="22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27" t="s">
        <v>120</v>
      </c>
      <c r="AU199" s="227" t="s">
        <v>81</v>
      </c>
      <c r="AV199" s="13" t="s">
        <v>79</v>
      </c>
      <c r="AW199" s="13" t="s">
        <v>36</v>
      </c>
      <c r="AX199" s="13" t="s">
        <v>74</v>
      </c>
      <c r="AY199" s="227" t="s">
        <v>108</v>
      </c>
    </row>
    <row r="200" s="14" customFormat="1">
      <c r="A200" s="14"/>
      <c r="B200" s="228"/>
      <c r="C200" s="229"/>
      <c r="D200" s="219" t="s">
        <v>120</v>
      </c>
      <c r="E200" s="230" t="s">
        <v>19</v>
      </c>
      <c r="F200" s="231" t="s">
        <v>230</v>
      </c>
      <c r="G200" s="229"/>
      <c r="H200" s="232">
        <v>10.44</v>
      </c>
      <c r="I200" s="233"/>
      <c r="J200" s="229"/>
      <c r="K200" s="229"/>
      <c r="L200" s="234"/>
      <c r="M200" s="235"/>
      <c r="N200" s="236"/>
      <c r="O200" s="236"/>
      <c r="P200" s="236"/>
      <c r="Q200" s="236"/>
      <c r="R200" s="236"/>
      <c r="S200" s="236"/>
      <c r="T200" s="237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38" t="s">
        <v>120</v>
      </c>
      <c r="AU200" s="238" t="s">
        <v>81</v>
      </c>
      <c r="AV200" s="14" t="s">
        <v>81</v>
      </c>
      <c r="AW200" s="14" t="s">
        <v>36</v>
      </c>
      <c r="AX200" s="14" t="s">
        <v>74</v>
      </c>
      <c r="AY200" s="238" t="s">
        <v>108</v>
      </c>
    </row>
    <row r="201" s="13" customFormat="1">
      <c r="A201" s="13"/>
      <c r="B201" s="217"/>
      <c r="C201" s="218"/>
      <c r="D201" s="219" t="s">
        <v>120</v>
      </c>
      <c r="E201" s="220" t="s">
        <v>19</v>
      </c>
      <c r="F201" s="221" t="s">
        <v>231</v>
      </c>
      <c r="G201" s="218"/>
      <c r="H201" s="220" t="s">
        <v>19</v>
      </c>
      <c r="I201" s="222"/>
      <c r="J201" s="218"/>
      <c r="K201" s="218"/>
      <c r="L201" s="223"/>
      <c r="M201" s="224"/>
      <c r="N201" s="225"/>
      <c r="O201" s="225"/>
      <c r="P201" s="225"/>
      <c r="Q201" s="225"/>
      <c r="R201" s="225"/>
      <c r="S201" s="225"/>
      <c r="T201" s="22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27" t="s">
        <v>120</v>
      </c>
      <c r="AU201" s="227" t="s">
        <v>81</v>
      </c>
      <c r="AV201" s="13" t="s">
        <v>79</v>
      </c>
      <c r="AW201" s="13" t="s">
        <v>36</v>
      </c>
      <c r="AX201" s="13" t="s">
        <v>74</v>
      </c>
      <c r="AY201" s="227" t="s">
        <v>108</v>
      </c>
    </row>
    <row r="202" s="14" customFormat="1">
      <c r="A202" s="14"/>
      <c r="B202" s="228"/>
      <c r="C202" s="229"/>
      <c r="D202" s="219" t="s">
        <v>120</v>
      </c>
      <c r="E202" s="230" t="s">
        <v>19</v>
      </c>
      <c r="F202" s="231" t="s">
        <v>232</v>
      </c>
      <c r="G202" s="229"/>
      <c r="H202" s="232">
        <v>31.43</v>
      </c>
      <c r="I202" s="233"/>
      <c r="J202" s="229"/>
      <c r="K202" s="229"/>
      <c r="L202" s="234"/>
      <c r="M202" s="235"/>
      <c r="N202" s="236"/>
      <c r="O202" s="236"/>
      <c r="P202" s="236"/>
      <c r="Q202" s="236"/>
      <c r="R202" s="236"/>
      <c r="S202" s="236"/>
      <c r="T202" s="237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38" t="s">
        <v>120</v>
      </c>
      <c r="AU202" s="238" t="s">
        <v>81</v>
      </c>
      <c r="AV202" s="14" t="s">
        <v>81</v>
      </c>
      <c r="AW202" s="14" t="s">
        <v>36</v>
      </c>
      <c r="AX202" s="14" t="s">
        <v>74</v>
      </c>
      <c r="AY202" s="238" t="s">
        <v>108</v>
      </c>
    </row>
    <row r="203" s="13" customFormat="1">
      <c r="A203" s="13"/>
      <c r="B203" s="217"/>
      <c r="C203" s="218"/>
      <c r="D203" s="219" t="s">
        <v>120</v>
      </c>
      <c r="E203" s="220" t="s">
        <v>19</v>
      </c>
      <c r="F203" s="221" t="s">
        <v>233</v>
      </c>
      <c r="G203" s="218"/>
      <c r="H203" s="220" t="s">
        <v>19</v>
      </c>
      <c r="I203" s="222"/>
      <c r="J203" s="218"/>
      <c r="K203" s="218"/>
      <c r="L203" s="223"/>
      <c r="M203" s="224"/>
      <c r="N203" s="225"/>
      <c r="O203" s="225"/>
      <c r="P203" s="225"/>
      <c r="Q203" s="225"/>
      <c r="R203" s="225"/>
      <c r="S203" s="225"/>
      <c r="T203" s="22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27" t="s">
        <v>120</v>
      </c>
      <c r="AU203" s="227" t="s">
        <v>81</v>
      </c>
      <c r="AV203" s="13" t="s">
        <v>79</v>
      </c>
      <c r="AW203" s="13" t="s">
        <v>36</v>
      </c>
      <c r="AX203" s="13" t="s">
        <v>74</v>
      </c>
      <c r="AY203" s="227" t="s">
        <v>108</v>
      </c>
    </row>
    <row r="204" s="14" customFormat="1">
      <c r="A204" s="14"/>
      <c r="B204" s="228"/>
      <c r="C204" s="229"/>
      <c r="D204" s="219" t="s">
        <v>120</v>
      </c>
      <c r="E204" s="230" t="s">
        <v>19</v>
      </c>
      <c r="F204" s="231" t="s">
        <v>234</v>
      </c>
      <c r="G204" s="229"/>
      <c r="H204" s="232">
        <v>58.109999999999999</v>
      </c>
      <c r="I204" s="233"/>
      <c r="J204" s="229"/>
      <c r="K204" s="229"/>
      <c r="L204" s="234"/>
      <c r="M204" s="235"/>
      <c r="N204" s="236"/>
      <c r="O204" s="236"/>
      <c r="P204" s="236"/>
      <c r="Q204" s="236"/>
      <c r="R204" s="236"/>
      <c r="S204" s="236"/>
      <c r="T204" s="237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38" t="s">
        <v>120</v>
      </c>
      <c r="AU204" s="238" t="s">
        <v>81</v>
      </c>
      <c r="AV204" s="14" t="s">
        <v>81</v>
      </c>
      <c r="AW204" s="14" t="s">
        <v>36</v>
      </c>
      <c r="AX204" s="14" t="s">
        <v>74</v>
      </c>
      <c r="AY204" s="238" t="s">
        <v>108</v>
      </c>
    </row>
    <row r="205" s="13" customFormat="1">
      <c r="A205" s="13"/>
      <c r="B205" s="217"/>
      <c r="C205" s="218"/>
      <c r="D205" s="219" t="s">
        <v>120</v>
      </c>
      <c r="E205" s="220" t="s">
        <v>19</v>
      </c>
      <c r="F205" s="221" t="s">
        <v>235</v>
      </c>
      <c r="G205" s="218"/>
      <c r="H205" s="220" t="s">
        <v>19</v>
      </c>
      <c r="I205" s="222"/>
      <c r="J205" s="218"/>
      <c r="K205" s="218"/>
      <c r="L205" s="223"/>
      <c r="M205" s="224"/>
      <c r="N205" s="225"/>
      <c r="O205" s="225"/>
      <c r="P205" s="225"/>
      <c r="Q205" s="225"/>
      <c r="R205" s="225"/>
      <c r="S205" s="225"/>
      <c r="T205" s="22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27" t="s">
        <v>120</v>
      </c>
      <c r="AU205" s="227" t="s">
        <v>81</v>
      </c>
      <c r="AV205" s="13" t="s">
        <v>79</v>
      </c>
      <c r="AW205" s="13" t="s">
        <v>36</v>
      </c>
      <c r="AX205" s="13" t="s">
        <v>74</v>
      </c>
      <c r="AY205" s="227" t="s">
        <v>108</v>
      </c>
    </row>
    <row r="206" s="14" customFormat="1">
      <c r="A206" s="14"/>
      <c r="B206" s="228"/>
      <c r="C206" s="229"/>
      <c r="D206" s="219" t="s">
        <v>120</v>
      </c>
      <c r="E206" s="230" t="s">
        <v>19</v>
      </c>
      <c r="F206" s="231" t="s">
        <v>236</v>
      </c>
      <c r="G206" s="229"/>
      <c r="H206" s="232">
        <v>84.859999999999999</v>
      </c>
      <c r="I206" s="233"/>
      <c r="J206" s="229"/>
      <c r="K206" s="229"/>
      <c r="L206" s="234"/>
      <c r="M206" s="235"/>
      <c r="N206" s="236"/>
      <c r="O206" s="236"/>
      <c r="P206" s="236"/>
      <c r="Q206" s="236"/>
      <c r="R206" s="236"/>
      <c r="S206" s="236"/>
      <c r="T206" s="237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38" t="s">
        <v>120</v>
      </c>
      <c r="AU206" s="238" t="s">
        <v>81</v>
      </c>
      <c r="AV206" s="14" t="s">
        <v>81</v>
      </c>
      <c r="AW206" s="14" t="s">
        <v>36</v>
      </c>
      <c r="AX206" s="14" t="s">
        <v>74</v>
      </c>
      <c r="AY206" s="238" t="s">
        <v>108</v>
      </c>
    </row>
    <row r="207" s="13" customFormat="1">
      <c r="A207" s="13"/>
      <c r="B207" s="217"/>
      <c r="C207" s="218"/>
      <c r="D207" s="219" t="s">
        <v>120</v>
      </c>
      <c r="E207" s="220" t="s">
        <v>19</v>
      </c>
      <c r="F207" s="221" t="s">
        <v>237</v>
      </c>
      <c r="G207" s="218"/>
      <c r="H207" s="220" t="s">
        <v>19</v>
      </c>
      <c r="I207" s="222"/>
      <c r="J207" s="218"/>
      <c r="K207" s="218"/>
      <c r="L207" s="223"/>
      <c r="M207" s="224"/>
      <c r="N207" s="225"/>
      <c r="O207" s="225"/>
      <c r="P207" s="225"/>
      <c r="Q207" s="225"/>
      <c r="R207" s="225"/>
      <c r="S207" s="225"/>
      <c r="T207" s="22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27" t="s">
        <v>120</v>
      </c>
      <c r="AU207" s="227" t="s">
        <v>81</v>
      </c>
      <c r="AV207" s="13" t="s">
        <v>79</v>
      </c>
      <c r="AW207" s="13" t="s">
        <v>36</v>
      </c>
      <c r="AX207" s="13" t="s">
        <v>74</v>
      </c>
      <c r="AY207" s="227" t="s">
        <v>108</v>
      </c>
    </row>
    <row r="208" s="14" customFormat="1">
      <c r="A208" s="14"/>
      <c r="B208" s="228"/>
      <c r="C208" s="229"/>
      <c r="D208" s="219" t="s">
        <v>120</v>
      </c>
      <c r="E208" s="230" t="s">
        <v>19</v>
      </c>
      <c r="F208" s="231" t="s">
        <v>238</v>
      </c>
      <c r="G208" s="229"/>
      <c r="H208" s="232">
        <v>4.6699999999999999</v>
      </c>
      <c r="I208" s="233"/>
      <c r="J208" s="229"/>
      <c r="K208" s="229"/>
      <c r="L208" s="234"/>
      <c r="M208" s="235"/>
      <c r="N208" s="236"/>
      <c r="O208" s="236"/>
      <c r="P208" s="236"/>
      <c r="Q208" s="236"/>
      <c r="R208" s="236"/>
      <c r="S208" s="236"/>
      <c r="T208" s="237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38" t="s">
        <v>120</v>
      </c>
      <c r="AU208" s="238" t="s">
        <v>81</v>
      </c>
      <c r="AV208" s="14" t="s">
        <v>81</v>
      </c>
      <c r="AW208" s="14" t="s">
        <v>36</v>
      </c>
      <c r="AX208" s="14" t="s">
        <v>74</v>
      </c>
      <c r="AY208" s="238" t="s">
        <v>108</v>
      </c>
    </row>
    <row r="209" s="15" customFormat="1">
      <c r="A209" s="15"/>
      <c r="B209" s="239"/>
      <c r="C209" s="240"/>
      <c r="D209" s="219" t="s">
        <v>120</v>
      </c>
      <c r="E209" s="241" t="s">
        <v>19</v>
      </c>
      <c r="F209" s="242" t="s">
        <v>131</v>
      </c>
      <c r="G209" s="240"/>
      <c r="H209" s="243">
        <v>307.91000000000003</v>
      </c>
      <c r="I209" s="244"/>
      <c r="J209" s="240"/>
      <c r="K209" s="240"/>
      <c r="L209" s="245"/>
      <c r="M209" s="246"/>
      <c r="N209" s="247"/>
      <c r="O209" s="247"/>
      <c r="P209" s="247"/>
      <c r="Q209" s="247"/>
      <c r="R209" s="247"/>
      <c r="S209" s="247"/>
      <c r="T209" s="248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49" t="s">
        <v>120</v>
      </c>
      <c r="AU209" s="249" t="s">
        <v>81</v>
      </c>
      <c r="AV209" s="15" t="s">
        <v>132</v>
      </c>
      <c r="AW209" s="15" t="s">
        <v>36</v>
      </c>
      <c r="AX209" s="15" t="s">
        <v>79</v>
      </c>
      <c r="AY209" s="249" t="s">
        <v>108</v>
      </c>
    </row>
    <row r="210" s="2" customFormat="1" ht="24.15" customHeight="1">
      <c r="A210" s="40"/>
      <c r="B210" s="41"/>
      <c r="C210" s="199" t="s">
        <v>245</v>
      </c>
      <c r="D210" s="199" t="s">
        <v>111</v>
      </c>
      <c r="E210" s="200" t="s">
        <v>246</v>
      </c>
      <c r="F210" s="201" t="s">
        <v>247</v>
      </c>
      <c r="G210" s="202" t="s">
        <v>149</v>
      </c>
      <c r="H210" s="203">
        <v>307.91000000000003</v>
      </c>
      <c r="I210" s="204"/>
      <c r="J210" s="205">
        <f>ROUND(I210*H210,2)</f>
        <v>0</v>
      </c>
      <c r="K210" s="201" t="s">
        <v>115</v>
      </c>
      <c r="L210" s="46"/>
      <c r="M210" s="206" t="s">
        <v>19</v>
      </c>
      <c r="N210" s="207" t="s">
        <v>45</v>
      </c>
      <c r="O210" s="86"/>
      <c r="P210" s="208">
        <f>O210*H210</f>
        <v>0</v>
      </c>
      <c r="Q210" s="208">
        <v>0</v>
      </c>
      <c r="R210" s="208">
        <f>Q210*H210</f>
        <v>0</v>
      </c>
      <c r="S210" s="208">
        <v>0</v>
      </c>
      <c r="T210" s="209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0" t="s">
        <v>116</v>
      </c>
      <c r="AT210" s="210" t="s">
        <v>111</v>
      </c>
      <c r="AU210" s="210" t="s">
        <v>81</v>
      </c>
      <c r="AY210" s="19" t="s">
        <v>108</v>
      </c>
      <c r="BE210" s="211">
        <f>IF(N210="základní",J210,0)</f>
        <v>0</v>
      </c>
      <c r="BF210" s="211">
        <f>IF(N210="snížená",J210,0)</f>
        <v>0</v>
      </c>
      <c r="BG210" s="211">
        <f>IF(N210="zákl. přenesená",J210,0)</f>
        <v>0</v>
      </c>
      <c r="BH210" s="211">
        <f>IF(N210="sníž. přenesená",J210,0)</f>
        <v>0</v>
      </c>
      <c r="BI210" s="211">
        <f>IF(N210="nulová",J210,0)</f>
        <v>0</v>
      </c>
      <c r="BJ210" s="19" t="s">
        <v>79</v>
      </c>
      <c r="BK210" s="211">
        <f>ROUND(I210*H210,2)</f>
        <v>0</v>
      </c>
      <c r="BL210" s="19" t="s">
        <v>116</v>
      </c>
      <c r="BM210" s="210" t="s">
        <v>248</v>
      </c>
    </row>
    <row r="211" s="2" customFormat="1">
      <c r="A211" s="40"/>
      <c r="B211" s="41"/>
      <c r="C211" s="42"/>
      <c r="D211" s="212" t="s">
        <v>118</v>
      </c>
      <c r="E211" s="42"/>
      <c r="F211" s="213" t="s">
        <v>249</v>
      </c>
      <c r="G211" s="42"/>
      <c r="H211" s="42"/>
      <c r="I211" s="214"/>
      <c r="J211" s="42"/>
      <c r="K211" s="42"/>
      <c r="L211" s="46"/>
      <c r="M211" s="215"/>
      <c r="N211" s="216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118</v>
      </c>
      <c r="AU211" s="19" t="s">
        <v>81</v>
      </c>
    </row>
    <row r="212" s="2" customFormat="1">
      <c r="A212" s="40"/>
      <c r="B212" s="41"/>
      <c r="C212" s="42"/>
      <c r="D212" s="219" t="s">
        <v>142</v>
      </c>
      <c r="E212" s="42"/>
      <c r="F212" s="250" t="s">
        <v>191</v>
      </c>
      <c r="G212" s="42"/>
      <c r="H212" s="42"/>
      <c r="I212" s="214"/>
      <c r="J212" s="42"/>
      <c r="K212" s="42"/>
      <c r="L212" s="46"/>
      <c r="M212" s="215"/>
      <c r="N212" s="216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142</v>
      </c>
      <c r="AU212" s="19" t="s">
        <v>81</v>
      </c>
    </row>
    <row r="213" s="13" customFormat="1">
      <c r="A213" s="13"/>
      <c r="B213" s="217"/>
      <c r="C213" s="218"/>
      <c r="D213" s="219" t="s">
        <v>120</v>
      </c>
      <c r="E213" s="220" t="s">
        <v>19</v>
      </c>
      <c r="F213" s="221" t="s">
        <v>223</v>
      </c>
      <c r="G213" s="218"/>
      <c r="H213" s="220" t="s">
        <v>19</v>
      </c>
      <c r="I213" s="222"/>
      <c r="J213" s="218"/>
      <c r="K213" s="218"/>
      <c r="L213" s="223"/>
      <c r="M213" s="224"/>
      <c r="N213" s="225"/>
      <c r="O213" s="225"/>
      <c r="P213" s="225"/>
      <c r="Q213" s="225"/>
      <c r="R213" s="225"/>
      <c r="S213" s="225"/>
      <c r="T213" s="22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27" t="s">
        <v>120</v>
      </c>
      <c r="AU213" s="227" t="s">
        <v>81</v>
      </c>
      <c r="AV213" s="13" t="s">
        <v>79</v>
      </c>
      <c r="AW213" s="13" t="s">
        <v>36</v>
      </c>
      <c r="AX213" s="13" t="s">
        <v>74</v>
      </c>
      <c r="AY213" s="227" t="s">
        <v>108</v>
      </c>
    </row>
    <row r="214" s="14" customFormat="1">
      <c r="A214" s="14"/>
      <c r="B214" s="228"/>
      <c r="C214" s="229"/>
      <c r="D214" s="219" t="s">
        <v>120</v>
      </c>
      <c r="E214" s="230" t="s">
        <v>19</v>
      </c>
      <c r="F214" s="231" t="s">
        <v>224</v>
      </c>
      <c r="G214" s="229"/>
      <c r="H214" s="232">
        <v>47.170000000000002</v>
      </c>
      <c r="I214" s="233"/>
      <c r="J214" s="229"/>
      <c r="K214" s="229"/>
      <c r="L214" s="234"/>
      <c r="M214" s="235"/>
      <c r="N214" s="236"/>
      <c r="O214" s="236"/>
      <c r="P214" s="236"/>
      <c r="Q214" s="236"/>
      <c r="R214" s="236"/>
      <c r="S214" s="236"/>
      <c r="T214" s="237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38" t="s">
        <v>120</v>
      </c>
      <c r="AU214" s="238" t="s">
        <v>81</v>
      </c>
      <c r="AV214" s="14" t="s">
        <v>81</v>
      </c>
      <c r="AW214" s="14" t="s">
        <v>36</v>
      </c>
      <c r="AX214" s="14" t="s">
        <v>74</v>
      </c>
      <c r="AY214" s="238" t="s">
        <v>108</v>
      </c>
    </row>
    <row r="215" s="13" customFormat="1">
      <c r="A215" s="13"/>
      <c r="B215" s="217"/>
      <c r="C215" s="218"/>
      <c r="D215" s="219" t="s">
        <v>120</v>
      </c>
      <c r="E215" s="220" t="s">
        <v>19</v>
      </c>
      <c r="F215" s="221" t="s">
        <v>225</v>
      </c>
      <c r="G215" s="218"/>
      <c r="H215" s="220" t="s">
        <v>19</v>
      </c>
      <c r="I215" s="222"/>
      <c r="J215" s="218"/>
      <c r="K215" s="218"/>
      <c r="L215" s="223"/>
      <c r="M215" s="224"/>
      <c r="N215" s="225"/>
      <c r="O215" s="225"/>
      <c r="P215" s="225"/>
      <c r="Q215" s="225"/>
      <c r="R215" s="225"/>
      <c r="S215" s="225"/>
      <c r="T215" s="22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27" t="s">
        <v>120</v>
      </c>
      <c r="AU215" s="227" t="s">
        <v>81</v>
      </c>
      <c r="AV215" s="13" t="s">
        <v>79</v>
      </c>
      <c r="AW215" s="13" t="s">
        <v>36</v>
      </c>
      <c r="AX215" s="13" t="s">
        <v>74</v>
      </c>
      <c r="AY215" s="227" t="s">
        <v>108</v>
      </c>
    </row>
    <row r="216" s="14" customFormat="1">
      <c r="A216" s="14"/>
      <c r="B216" s="228"/>
      <c r="C216" s="229"/>
      <c r="D216" s="219" t="s">
        <v>120</v>
      </c>
      <c r="E216" s="230" t="s">
        <v>19</v>
      </c>
      <c r="F216" s="231" t="s">
        <v>226</v>
      </c>
      <c r="G216" s="229"/>
      <c r="H216" s="232">
        <v>46.07</v>
      </c>
      <c r="I216" s="233"/>
      <c r="J216" s="229"/>
      <c r="K216" s="229"/>
      <c r="L216" s="234"/>
      <c r="M216" s="235"/>
      <c r="N216" s="236"/>
      <c r="O216" s="236"/>
      <c r="P216" s="236"/>
      <c r="Q216" s="236"/>
      <c r="R216" s="236"/>
      <c r="S216" s="236"/>
      <c r="T216" s="237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38" t="s">
        <v>120</v>
      </c>
      <c r="AU216" s="238" t="s">
        <v>81</v>
      </c>
      <c r="AV216" s="14" t="s">
        <v>81</v>
      </c>
      <c r="AW216" s="14" t="s">
        <v>36</v>
      </c>
      <c r="AX216" s="14" t="s">
        <v>74</v>
      </c>
      <c r="AY216" s="238" t="s">
        <v>108</v>
      </c>
    </row>
    <row r="217" s="13" customFormat="1">
      <c r="A217" s="13"/>
      <c r="B217" s="217"/>
      <c r="C217" s="218"/>
      <c r="D217" s="219" t="s">
        <v>120</v>
      </c>
      <c r="E217" s="220" t="s">
        <v>19</v>
      </c>
      <c r="F217" s="221" t="s">
        <v>227</v>
      </c>
      <c r="G217" s="218"/>
      <c r="H217" s="220" t="s">
        <v>19</v>
      </c>
      <c r="I217" s="222"/>
      <c r="J217" s="218"/>
      <c r="K217" s="218"/>
      <c r="L217" s="223"/>
      <c r="M217" s="224"/>
      <c r="N217" s="225"/>
      <c r="O217" s="225"/>
      <c r="P217" s="225"/>
      <c r="Q217" s="225"/>
      <c r="R217" s="225"/>
      <c r="S217" s="225"/>
      <c r="T217" s="22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27" t="s">
        <v>120</v>
      </c>
      <c r="AU217" s="227" t="s">
        <v>81</v>
      </c>
      <c r="AV217" s="13" t="s">
        <v>79</v>
      </c>
      <c r="AW217" s="13" t="s">
        <v>36</v>
      </c>
      <c r="AX217" s="13" t="s">
        <v>74</v>
      </c>
      <c r="AY217" s="227" t="s">
        <v>108</v>
      </c>
    </row>
    <row r="218" s="14" customFormat="1">
      <c r="A218" s="14"/>
      <c r="B218" s="228"/>
      <c r="C218" s="229"/>
      <c r="D218" s="219" t="s">
        <v>120</v>
      </c>
      <c r="E218" s="230" t="s">
        <v>19</v>
      </c>
      <c r="F218" s="231" t="s">
        <v>228</v>
      </c>
      <c r="G218" s="229"/>
      <c r="H218" s="232">
        <v>25.16</v>
      </c>
      <c r="I218" s="233"/>
      <c r="J218" s="229"/>
      <c r="K218" s="229"/>
      <c r="L218" s="234"/>
      <c r="M218" s="235"/>
      <c r="N218" s="236"/>
      <c r="O218" s="236"/>
      <c r="P218" s="236"/>
      <c r="Q218" s="236"/>
      <c r="R218" s="236"/>
      <c r="S218" s="236"/>
      <c r="T218" s="237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38" t="s">
        <v>120</v>
      </c>
      <c r="AU218" s="238" t="s">
        <v>81</v>
      </c>
      <c r="AV218" s="14" t="s">
        <v>81</v>
      </c>
      <c r="AW218" s="14" t="s">
        <v>36</v>
      </c>
      <c r="AX218" s="14" t="s">
        <v>74</v>
      </c>
      <c r="AY218" s="238" t="s">
        <v>108</v>
      </c>
    </row>
    <row r="219" s="13" customFormat="1">
      <c r="A219" s="13"/>
      <c r="B219" s="217"/>
      <c r="C219" s="218"/>
      <c r="D219" s="219" t="s">
        <v>120</v>
      </c>
      <c r="E219" s="220" t="s">
        <v>19</v>
      </c>
      <c r="F219" s="221" t="s">
        <v>229</v>
      </c>
      <c r="G219" s="218"/>
      <c r="H219" s="220" t="s">
        <v>19</v>
      </c>
      <c r="I219" s="222"/>
      <c r="J219" s="218"/>
      <c r="K219" s="218"/>
      <c r="L219" s="223"/>
      <c r="M219" s="224"/>
      <c r="N219" s="225"/>
      <c r="O219" s="225"/>
      <c r="P219" s="225"/>
      <c r="Q219" s="225"/>
      <c r="R219" s="225"/>
      <c r="S219" s="225"/>
      <c r="T219" s="22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27" t="s">
        <v>120</v>
      </c>
      <c r="AU219" s="227" t="s">
        <v>81</v>
      </c>
      <c r="AV219" s="13" t="s">
        <v>79</v>
      </c>
      <c r="AW219" s="13" t="s">
        <v>36</v>
      </c>
      <c r="AX219" s="13" t="s">
        <v>74</v>
      </c>
      <c r="AY219" s="227" t="s">
        <v>108</v>
      </c>
    </row>
    <row r="220" s="14" customFormat="1">
      <c r="A220" s="14"/>
      <c r="B220" s="228"/>
      <c r="C220" s="229"/>
      <c r="D220" s="219" t="s">
        <v>120</v>
      </c>
      <c r="E220" s="230" t="s">
        <v>19</v>
      </c>
      <c r="F220" s="231" t="s">
        <v>230</v>
      </c>
      <c r="G220" s="229"/>
      <c r="H220" s="232">
        <v>10.44</v>
      </c>
      <c r="I220" s="233"/>
      <c r="J220" s="229"/>
      <c r="K220" s="229"/>
      <c r="L220" s="234"/>
      <c r="M220" s="235"/>
      <c r="N220" s="236"/>
      <c r="O220" s="236"/>
      <c r="P220" s="236"/>
      <c r="Q220" s="236"/>
      <c r="R220" s="236"/>
      <c r="S220" s="236"/>
      <c r="T220" s="237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38" t="s">
        <v>120</v>
      </c>
      <c r="AU220" s="238" t="s">
        <v>81</v>
      </c>
      <c r="AV220" s="14" t="s">
        <v>81</v>
      </c>
      <c r="AW220" s="14" t="s">
        <v>36</v>
      </c>
      <c r="AX220" s="14" t="s">
        <v>74</v>
      </c>
      <c r="AY220" s="238" t="s">
        <v>108</v>
      </c>
    </row>
    <row r="221" s="13" customFormat="1">
      <c r="A221" s="13"/>
      <c r="B221" s="217"/>
      <c r="C221" s="218"/>
      <c r="D221" s="219" t="s">
        <v>120</v>
      </c>
      <c r="E221" s="220" t="s">
        <v>19</v>
      </c>
      <c r="F221" s="221" t="s">
        <v>231</v>
      </c>
      <c r="G221" s="218"/>
      <c r="H221" s="220" t="s">
        <v>19</v>
      </c>
      <c r="I221" s="222"/>
      <c r="J221" s="218"/>
      <c r="K221" s="218"/>
      <c r="L221" s="223"/>
      <c r="M221" s="224"/>
      <c r="N221" s="225"/>
      <c r="O221" s="225"/>
      <c r="P221" s="225"/>
      <c r="Q221" s="225"/>
      <c r="R221" s="225"/>
      <c r="S221" s="225"/>
      <c r="T221" s="22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27" t="s">
        <v>120</v>
      </c>
      <c r="AU221" s="227" t="s">
        <v>81</v>
      </c>
      <c r="AV221" s="13" t="s">
        <v>79</v>
      </c>
      <c r="AW221" s="13" t="s">
        <v>36</v>
      </c>
      <c r="AX221" s="13" t="s">
        <v>74</v>
      </c>
      <c r="AY221" s="227" t="s">
        <v>108</v>
      </c>
    </row>
    <row r="222" s="14" customFormat="1">
      <c r="A222" s="14"/>
      <c r="B222" s="228"/>
      <c r="C222" s="229"/>
      <c r="D222" s="219" t="s">
        <v>120</v>
      </c>
      <c r="E222" s="230" t="s">
        <v>19</v>
      </c>
      <c r="F222" s="231" t="s">
        <v>232</v>
      </c>
      <c r="G222" s="229"/>
      <c r="H222" s="232">
        <v>31.43</v>
      </c>
      <c r="I222" s="233"/>
      <c r="J222" s="229"/>
      <c r="K222" s="229"/>
      <c r="L222" s="234"/>
      <c r="M222" s="235"/>
      <c r="N222" s="236"/>
      <c r="O222" s="236"/>
      <c r="P222" s="236"/>
      <c r="Q222" s="236"/>
      <c r="R222" s="236"/>
      <c r="S222" s="236"/>
      <c r="T222" s="23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38" t="s">
        <v>120</v>
      </c>
      <c r="AU222" s="238" t="s">
        <v>81</v>
      </c>
      <c r="AV222" s="14" t="s">
        <v>81</v>
      </c>
      <c r="AW222" s="14" t="s">
        <v>36</v>
      </c>
      <c r="AX222" s="14" t="s">
        <v>74</v>
      </c>
      <c r="AY222" s="238" t="s">
        <v>108</v>
      </c>
    </row>
    <row r="223" s="13" customFormat="1">
      <c r="A223" s="13"/>
      <c r="B223" s="217"/>
      <c r="C223" s="218"/>
      <c r="D223" s="219" t="s">
        <v>120</v>
      </c>
      <c r="E223" s="220" t="s">
        <v>19</v>
      </c>
      <c r="F223" s="221" t="s">
        <v>233</v>
      </c>
      <c r="G223" s="218"/>
      <c r="H223" s="220" t="s">
        <v>19</v>
      </c>
      <c r="I223" s="222"/>
      <c r="J223" s="218"/>
      <c r="K223" s="218"/>
      <c r="L223" s="223"/>
      <c r="M223" s="224"/>
      <c r="N223" s="225"/>
      <c r="O223" s="225"/>
      <c r="P223" s="225"/>
      <c r="Q223" s="225"/>
      <c r="R223" s="225"/>
      <c r="S223" s="225"/>
      <c r="T223" s="22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27" t="s">
        <v>120</v>
      </c>
      <c r="AU223" s="227" t="s">
        <v>81</v>
      </c>
      <c r="AV223" s="13" t="s">
        <v>79</v>
      </c>
      <c r="AW223" s="13" t="s">
        <v>36</v>
      </c>
      <c r="AX223" s="13" t="s">
        <v>74</v>
      </c>
      <c r="AY223" s="227" t="s">
        <v>108</v>
      </c>
    </row>
    <row r="224" s="14" customFormat="1">
      <c r="A224" s="14"/>
      <c r="B224" s="228"/>
      <c r="C224" s="229"/>
      <c r="D224" s="219" t="s">
        <v>120</v>
      </c>
      <c r="E224" s="230" t="s">
        <v>19</v>
      </c>
      <c r="F224" s="231" t="s">
        <v>234</v>
      </c>
      <c r="G224" s="229"/>
      <c r="H224" s="232">
        <v>58.109999999999999</v>
      </c>
      <c r="I224" s="233"/>
      <c r="J224" s="229"/>
      <c r="K224" s="229"/>
      <c r="L224" s="234"/>
      <c r="M224" s="235"/>
      <c r="N224" s="236"/>
      <c r="O224" s="236"/>
      <c r="P224" s="236"/>
      <c r="Q224" s="236"/>
      <c r="R224" s="236"/>
      <c r="S224" s="236"/>
      <c r="T224" s="237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38" t="s">
        <v>120</v>
      </c>
      <c r="AU224" s="238" t="s">
        <v>81</v>
      </c>
      <c r="AV224" s="14" t="s">
        <v>81</v>
      </c>
      <c r="AW224" s="14" t="s">
        <v>36</v>
      </c>
      <c r="AX224" s="14" t="s">
        <v>74</v>
      </c>
      <c r="AY224" s="238" t="s">
        <v>108</v>
      </c>
    </row>
    <row r="225" s="13" customFormat="1">
      <c r="A225" s="13"/>
      <c r="B225" s="217"/>
      <c r="C225" s="218"/>
      <c r="D225" s="219" t="s">
        <v>120</v>
      </c>
      <c r="E225" s="220" t="s">
        <v>19</v>
      </c>
      <c r="F225" s="221" t="s">
        <v>235</v>
      </c>
      <c r="G225" s="218"/>
      <c r="H225" s="220" t="s">
        <v>19</v>
      </c>
      <c r="I225" s="222"/>
      <c r="J225" s="218"/>
      <c r="K225" s="218"/>
      <c r="L225" s="223"/>
      <c r="M225" s="224"/>
      <c r="N225" s="225"/>
      <c r="O225" s="225"/>
      <c r="P225" s="225"/>
      <c r="Q225" s="225"/>
      <c r="R225" s="225"/>
      <c r="S225" s="225"/>
      <c r="T225" s="22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27" t="s">
        <v>120</v>
      </c>
      <c r="AU225" s="227" t="s">
        <v>81</v>
      </c>
      <c r="AV225" s="13" t="s">
        <v>79</v>
      </c>
      <c r="AW225" s="13" t="s">
        <v>36</v>
      </c>
      <c r="AX225" s="13" t="s">
        <v>74</v>
      </c>
      <c r="AY225" s="227" t="s">
        <v>108</v>
      </c>
    </row>
    <row r="226" s="14" customFormat="1">
      <c r="A226" s="14"/>
      <c r="B226" s="228"/>
      <c r="C226" s="229"/>
      <c r="D226" s="219" t="s">
        <v>120</v>
      </c>
      <c r="E226" s="230" t="s">
        <v>19</v>
      </c>
      <c r="F226" s="231" t="s">
        <v>236</v>
      </c>
      <c r="G226" s="229"/>
      <c r="H226" s="232">
        <v>84.859999999999999</v>
      </c>
      <c r="I226" s="233"/>
      <c r="J226" s="229"/>
      <c r="K226" s="229"/>
      <c r="L226" s="234"/>
      <c r="M226" s="235"/>
      <c r="N226" s="236"/>
      <c r="O226" s="236"/>
      <c r="P226" s="236"/>
      <c r="Q226" s="236"/>
      <c r="R226" s="236"/>
      <c r="S226" s="236"/>
      <c r="T226" s="237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38" t="s">
        <v>120</v>
      </c>
      <c r="AU226" s="238" t="s">
        <v>81</v>
      </c>
      <c r="AV226" s="14" t="s">
        <v>81</v>
      </c>
      <c r="AW226" s="14" t="s">
        <v>36</v>
      </c>
      <c r="AX226" s="14" t="s">
        <v>74</v>
      </c>
      <c r="AY226" s="238" t="s">
        <v>108</v>
      </c>
    </row>
    <row r="227" s="13" customFormat="1">
      <c r="A227" s="13"/>
      <c r="B227" s="217"/>
      <c r="C227" s="218"/>
      <c r="D227" s="219" t="s">
        <v>120</v>
      </c>
      <c r="E227" s="220" t="s">
        <v>19</v>
      </c>
      <c r="F227" s="221" t="s">
        <v>237</v>
      </c>
      <c r="G227" s="218"/>
      <c r="H227" s="220" t="s">
        <v>19</v>
      </c>
      <c r="I227" s="222"/>
      <c r="J227" s="218"/>
      <c r="K227" s="218"/>
      <c r="L227" s="223"/>
      <c r="M227" s="224"/>
      <c r="N227" s="225"/>
      <c r="O227" s="225"/>
      <c r="P227" s="225"/>
      <c r="Q227" s="225"/>
      <c r="R227" s="225"/>
      <c r="S227" s="225"/>
      <c r="T227" s="22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27" t="s">
        <v>120</v>
      </c>
      <c r="AU227" s="227" t="s">
        <v>81</v>
      </c>
      <c r="AV227" s="13" t="s">
        <v>79</v>
      </c>
      <c r="AW227" s="13" t="s">
        <v>36</v>
      </c>
      <c r="AX227" s="13" t="s">
        <v>74</v>
      </c>
      <c r="AY227" s="227" t="s">
        <v>108</v>
      </c>
    </row>
    <row r="228" s="14" customFormat="1">
      <c r="A228" s="14"/>
      <c r="B228" s="228"/>
      <c r="C228" s="229"/>
      <c r="D228" s="219" t="s">
        <v>120</v>
      </c>
      <c r="E228" s="230" t="s">
        <v>19</v>
      </c>
      <c r="F228" s="231" t="s">
        <v>238</v>
      </c>
      <c r="G228" s="229"/>
      <c r="H228" s="232">
        <v>4.6699999999999999</v>
      </c>
      <c r="I228" s="233"/>
      <c r="J228" s="229"/>
      <c r="K228" s="229"/>
      <c r="L228" s="234"/>
      <c r="M228" s="235"/>
      <c r="N228" s="236"/>
      <c r="O228" s="236"/>
      <c r="P228" s="236"/>
      <c r="Q228" s="236"/>
      <c r="R228" s="236"/>
      <c r="S228" s="236"/>
      <c r="T228" s="237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38" t="s">
        <v>120</v>
      </c>
      <c r="AU228" s="238" t="s">
        <v>81</v>
      </c>
      <c r="AV228" s="14" t="s">
        <v>81</v>
      </c>
      <c r="AW228" s="14" t="s">
        <v>36</v>
      </c>
      <c r="AX228" s="14" t="s">
        <v>74</v>
      </c>
      <c r="AY228" s="238" t="s">
        <v>108</v>
      </c>
    </row>
    <row r="229" s="15" customFormat="1">
      <c r="A229" s="15"/>
      <c r="B229" s="239"/>
      <c r="C229" s="240"/>
      <c r="D229" s="219" t="s">
        <v>120</v>
      </c>
      <c r="E229" s="241" t="s">
        <v>19</v>
      </c>
      <c r="F229" s="242" t="s">
        <v>131</v>
      </c>
      <c r="G229" s="240"/>
      <c r="H229" s="243">
        <v>307.91000000000003</v>
      </c>
      <c r="I229" s="244"/>
      <c r="J229" s="240"/>
      <c r="K229" s="240"/>
      <c r="L229" s="245"/>
      <c r="M229" s="246"/>
      <c r="N229" s="247"/>
      <c r="O229" s="247"/>
      <c r="P229" s="247"/>
      <c r="Q229" s="247"/>
      <c r="R229" s="247"/>
      <c r="S229" s="247"/>
      <c r="T229" s="248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49" t="s">
        <v>120</v>
      </c>
      <c r="AU229" s="249" t="s">
        <v>81</v>
      </c>
      <c r="AV229" s="15" t="s">
        <v>132</v>
      </c>
      <c r="AW229" s="15" t="s">
        <v>36</v>
      </c>
      <c r="AX229" s="15" t="s">
        <v>79</v>
      </c>
      <c r="AY229" s="249" t="s">
        <v>108</v>
      </c>
    </row>
    <row r="230" s="2" customFormat="1" ht="37.8" customHeight="1">
      <c r="A230" s="40"/>
      <c r="B230" s="41"/>
      <c r="C230" s="199" t="s">
        <v>250</v>
      </c>
      <c r="D230" s="199" t="s">
        <v>111</v>
      </c>
      <c r="E230" s="200" t="s">
        <v>251</v>
      </c>
      <c r="F230" s="201" t="s">
        <v>252</v>
      </c>
      <c r="G230" s="202" t="s">
        <v>149</v>
      </c>
      <c r="H230" s="203">
        <v>307.91000000000003</v>
      </c>
      <c r="I230" s="204"/>
      <c r="J230" s="205">
        <f>ROUND(I230*H230,2)</f>
        <v>0</v>
      </c>
      <c r="K230" s="201" t="s">
        <v>115</v>
      </c>
      <c r="L230" s="46"/>
      <c r="M230" s="206" t="s">
        <v>19</v>
      </c>
      <c r="N230" s="207" t="s">
        <v>45</v>
      </c>
      <c r="O230" s="86"/>
      <c r="P230" s="208">
        <f>O230*H230</f>
        <v>0</v>
      </c>
      <c r="Q230" s="208">
        <v>8.0000000000000007E-05</v>
      </c>
      <c r="R230" s="208">
        <f>Q230*H230</f>
        <v>0.024632800000000003</v>
      </c>
      <c r="S230" s="208">
        <v>0</v>
      </c>
      <c r="T230" s="209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0" t="s">
        <v>116</v>
      </c>
      <c r="AT230" s="210" t="s">
        <v>111</v>
      </c>
      <c r="AU230" s="210" t="s">
        <v>81</v>
      </c>
      <c r="AY230" s="19" t="s">
        <v>108</v>
      </c>
      <c r="BE230" s="211">
        <f>IF(N230="základní",J230,0)</f>
        <v>0</v>
      </c>
      <c r="BF230" s="211">
        <f>IF(N230="snížená",J230,0)</f>
        <v>0</v>
      </c>
      <c r="BG230" s="211">
        <f>IF(N230="zákl. přenesená",J230,0)</f>
        <v>0</v>
      </c>
      <c r="BH230" s="211">
        <f>IF(N230="sníž. přenesená",J230,0)</f>
        <v>0</v>
      </c>
      <c r="BI230" s="211">
        <f>IF(N230="nulová",J230,0)</f>
        <v>0</v>
      </c>
      <c r="BJ230" s="19" t="s">
        <v>79</v>
      </c>
      <c r="BK230" s="211">
        <f>ROUND(I230*H230,2)</f>
        <v>0</v>
      </c>
      <c r="BL230" s="19" t="s">
        <v>116</v>
      </c>
      <c r="BM230" s="210" t="s">
        <v>253</v>
      </c>
    </row>
    <row r="231" s="2" customFormat="1">
      <c r="A231" s="40"/>
      <c r="B231" s="41"/>
      <c r="C231" s="42"/>
      <c r="D231" s="212" t="s">
        <v>118</v>
      </c>
      <c r="E231" s="42"/>
      <c r="F231" s="213" t="s">
        <v>254</v>
      </c>
      <c r="G231" s="42"/>
      <c r="H231" s="42"/>
      <c r="I231" s="214"/>
      <c r="J231" s="42"/>
      <c r="K231" s="42"/>
      <c r="L231" s="46"/>
      <c r="M231" s="215"/>
      <c r="N231" s="216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118</v>
      </c>
      <c r="AU231" s="19" t="s">
        <v>81</v>
      </c>
    </row>
    <row r="232" s="2" customFormat="1">
      <c r="A232" s="40"/>
      <c r="B232" s="41"/>
      <c r="C232" s="42"/>
      <c r="D232" s="219" t="s">
        <v>142</v>
      </c>
      <c r="E232" s="42"/>
      <c r="F232" s="250" t="s">
        <v>196</v>
      </c>
      <c r="G232" s="42"/>
      <c r="H232" s="42"/>
      <c r="I232" s="214"/>
      <c r="J232" s="42"/>
      <c r="K232" s="42"/>
      <c r="L232" s="46"/>
      <c r="M232" s="215"/>
      <c r="N232" s="216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142</v>
      </c>
      <c r="AU232" s="19" t="s">
        <v>81</v>
      </c>
    </row>
    <row r="233" s="13" customFormat="1">
      <c r="A233" s="13"/>
      <c r="B233" s="217"/>
      <c r="C233" s="218"/>
      <c r="D233" s="219" t="s">
        <v>120</v>
      </c>
      <c r="E233" s="220" t="s">
        <v>19</v>
      </c>
      <c r="F233" s="221" t="s">
        <v>223</v>
      </c>
      <c r="G233" s="218"/>
      <c r="H233" s="220" t="s">
        <v>19</v>
      </c>
      <c r="I233" s="222"/>
      <c r="J233" s="218"/>
      <c r="K233" s="218"/>
      <c r="L233" s="223"/>
      <c r="M233" s="224"/>
      <c r="N233" s="225"/>
      <c r="O233" s="225"/>
      <c r="P233" s="225"/>
      <c r="Q233" s="225"/>
      <c r="R233" s="225"/>
      <c r="S233" s="225"/>
      <c r="T233" s="22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27" t="s">
        <v>120</v>
      </c>
      <c r="AU233" s="227" t="s">
        <v>81</v>
      </c>
      <c r="AV233" s="13" t="s">
        <v>79</v>
      </c>
      <c r="AW233" s="13" t="s">
        <v>36</v>
      </c>
      <c r="AX233" s="13" t="s">
        <v>74</v>
      </c>
      <c r="AY233" s="227" t="s">
        <v>108</v>
      </c>
    </row>
    <row r="234" s="14" customFormat="1">
      <c r="A234" s="14"/>
      <c r="B234" s="228"/>
      <c r="C234" s="229"/>
      <c r="D234" s="219" t="s">
        <v>120</v>
      </c>
      <c r="E234" s="230" t="s">
        <v>19</v>
      </c>
      <c r="F234" s="231" t="s">
        <v>224</v>
      </c>
      <c r="G234" s="229"/>
      <c r="H234" s="232">
        <v>47.170000000000002</v>
      </c>
      <c r="I234" s="233"/>
      <c r="J234" s="229"/>
      <c r="K234" s="229"/>
      <c r="L234" s="234"/>
      <c r="M234" s="235"/>
      <c r="N234" s="236"/>
      <c r="O234" s="236"/>
      <c r="P234" s="236"/>
      <c r="Q234" s="236"/>
      <c r="R234" s="236"/>
      <c r="S234" s="236"/>
      <c r="T234" s="237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38" t="s">
        <v>120</v>
      </c>
      <c r="AU234" s="238" t="s">
        <v>81</v>
      </c>
      <c r="AV234" s="14" t="s">
        <v>81</v>
      </c>
      <c r="AW234" s="14" t="s">
        <v>36</v>
      </c>
      <c r="AX234" s="14" t="s">
        <v>74</v>
      </c>
      <c r="AY234" s="238" t="s">
        <v>108</v>
      </c>
    </row>
    <row r="235" s="13" customFormat="1">
      <c r="A235" s="13"/>
      <c r="B235" s="217"/>
      <c r="C235" s="218"/>
      <c r="D235" s="219" t="s">
        <v>120</v>
      </c>
      <c r="E235" s="220" t="s">
        <v>19</v>
      </c>
      <c r="F235" s="221" t="s">
        <v>225</v>
      </c>
      <c r="G235" s="218"/>
      <c r="H235" s="220" t="s">
        <v>19</v>
      </c>
      <c r="I235" s="222"/>
      <c r="J235" s="218"/>
      <c r="K235" s="218"/>
      <c r="L235" s="223"/>
      <c r="M235" s="224"/>
      <c r="N235" s="225"/>
      <c r="O235" s="225"/>
      <c r="P235" s="225"/>
      <c r="Q235" s="225"/>
      <c r="R235" s="225"/>
      <c r="S235" s="225"/>
      <c r="T235" s="22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27" t="s">
        <v>120</v>
      </c>
      <c r="AU235" s="227" t="s">
        <v>81</v>
      </c>
      <c r="AV235" s="13" t="s">
        <v>79</v>
      </c>
      <c r="AW235" s="13" t="s">
        <v>36</v>
      </c>
      <c r="AX235" s="13" t="s">
        <v>74</v>
      </c>
      <c r="AY235" s="227" t="s">
        <v>108</v>
      </c>
    </row>
    <row r="236" s="14" customFormat="1">
      <c r="A236" s="14"/>
      <c r="B236" s="228"/>
      <c r="C236" s="229"/>
      <c r="D236" s="219" t="s">
        <v>120</v>
      </c>
      <c r="E236" s="230" t="s">
        <v>19</v>
      </c>
      <c r="F236" s="231" t="s">
        <v>226</v>
      </c>
      <c r="G236" s="229"/>
      <c r="H236" s="232">
        <v>46.07</v>
      </c>
      <c r="I236" s="233"/>
      <c r="J236" s="229"/>
      <c r="K236" s="229"/>
      <c r="L236" s="234"/>
      <c r="M236" s="235"/>
      <c r="N236" s="236"/>
      <c r="O236" s="236"/>
      <c r="P236" s="236"/>
      <c r="Q236" s="236"/>
      <c r="R236" s="236"/>
      <c r="S236" s="236"/>
      <c r="T236" s="237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38" t="s">
        <v>120</v>
      </c>
      <c r="AU236" s="238" t="s">
        <v>81</v>
      </c>
      <c r="AV236" s="14" t="s">
        <v>81</v>
      </c>
      <c r="AW236" s="14" t="s">
        <v>36</v>
      </c>
      <c r="AX236" s="14" t="s">
        <v>74</v>
      </c>
      <c r="AY236" s="238" t="s">
        <v>108</v>
      </c>
    </row>
    <row r="237" s="13" customFormat="1">
      <c r="A237" s="13"/>
      <c r="B237" s="217"/>
      <c r="C237" s="218"/>
      <c r="D237" s="219" t="s">
        <v>120</v>
      </c>
      <c r="E237" s="220" t="s">
        <v>19</v>
      </c>
      <c r="F237" s="221" t="s">
        <v>227</v>
      </c>
      <c r="G237" s="218"/>
      <c r="H237" s="220" t="s">
        <v>19</v>
      </c>
      <c r="I237" s="222"/>
      <c r="J237" s="218"/>
      <c r="K237" s="218"/>
      <c r="L237" s="223"/>
      <c r="M237" s="224"/>
      <c r="N237" s="225"/>
      <c r="O237" s="225"/>
      <c r="P237" s="225"/>
      <c r="Q237" s="225"/>
      <c r="R237" s="225"/>
      <c r="S237" s="225"/>
      <c r="T237" s="22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27" t="s">
        <v>120</v>
      </c>
      <c r="AU237" s="227" t="s">
        <v>81</v>
      </c>
      <c r="AV237" s="13" t="s">
        <v>79</v>
      </c>
      <c r="AW237" s="13" t="s">
        <v>36</v>
      </c>
      <c r="AX237" s="13" t="s">
        <v>74</v>
      </c>
      <c r="AY237" s="227" t="s">
        <v>108</v>
      </c>
    </row>
    <row r="238" s="14" customFormat="1">
      <c r="A238" s="14"/>
      <c r="B238" s="228"/>
      <c r="C238" s="229"/>
      <c r="D238" s="219" t="s">
        <v>120</v>
      </c>
      <c r="E238" s="230" t="s">
        <v>19</v>
      </c>
      <c r="F238" s="231" t="s">
        <v>228</v>
      </c>
      <c r="G238" s="229"/>
      <c r="H238" s="232">
        <v>25.16</v>
      </c>
      <c r="I238" s="233"/>
      <c r="J238" s="229"/>
      <c r="K238" s="229"/>
      <c r="L238" s="234"/>
      <c r="M238" s="235"/>
      <c r="N238" s="236"/>
      <c r="O238" s="236"/>
      <c r="P238" s="236"/>
      <c r="Q238" s="236"/>
      <c r="R238" s="236"/>
      <c r="S238" s="236"/>
      <c r="T238" s="237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38" t="s">
        <v>120</v>
      </c>
      <c r="AU238" s="238" t="s">
        <v>81</v>
      </c>
      <c r="AV238" s="14" t="s">
        <v>81</v>
      </c>
      <c r="AW238" s="14" t="s">
        <v>36</v>
      </c>
      <c r="AX238" s="14" t="s">
        <v>74</v>
      </c>
      <c r="AY238" s="238" t="s">
        <v>108</v>
      </c>
    </row>
    <row r="239" s="13" customFormat="1">
      <c r="A239" s="13"/>
      <c r="B239" s="217"/>
      <c r="C239" s="218"/>
      <c r="D239" s="219" t="s">
        <v>120</v>
      </c>
      <c r="E239" s="220" t="s">
        <v>19</v>
      </c>
      <c r="F239" s="221" t="s">
        <v>229</v>
      </c>
      <c r="G239" s="218"/>
      <c r="H239" s="220" t="s">
        <v>19</v>
      </c>
      <c r="I239" s="222"/>
      <c r="J239" s="218"/>
      <c r="K239" s="218"/>
      <c r="L239" s="223"/>
      <c r="M239" s="224"/>
      <c r="N239" s="225"/>
      <c r="O239" s="225"/>
      <c r="P239" s="225"/>
      <c r="Q239" s="225"/>
      <c r="R239" s="225"/>
      <c r="S239" s="225"/>
      <c r="T239" s="22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27" t="s">
        <v>120</v>
      </c>
      <c r="AU239" s="227" t="s">
        <v>81</v>
      </c>
      <c r="AV239" s="13" t="s">
        <v>79</v>
      </c>
      <c r="AW239" s="13" t="s">
        <v>36</v>
      </c>
      <c r="AX239" s="13" t="s">
        <v>74</v>
      </c>
      <c r="AY239" s="227" t="s">
        <v>108</v>
      </c>
    </row>
    <row r="240" s="14" customFormat="1">
      <c r="A240" s="14"/>
      <c r="B240" s="228"/>
      <c r="C240" s="229"/>
      <c r="D240" s="219" t="s">
        <v>120</v>
      </c>
      <c r="E240" s="230" t="s">
        <v>19</v>
      </c>
      <c r="F240" s="231" t="s">
        <v>230</v>
      </c>
      <c r="G240" s="229"/>
      <c r="H240" s="232">
        <v>10.44</v>
      </c>
      <c r="I240" s="233"/>
      <c r="J240" s="229"/>
      <c r="K240" s="229"/>
      <c r="L240" s="234"/>
      <c r="M240" s="235"/>
      <c r="N240" s="236"/>
      <c r="O240" s="236"/>
      <c r="P240" s="236"/>
      <c r="Q240" s="236"/>
      <c r="R240" s="236"/>
      <c r="S240" s="236"/>
      <c r="T240" s="237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38" t="s">
        <v>120</v>
      </c>
      <c r="AU240" s="238" t="s">
        <v>81</v>
      </c>
      <c r="AV240" s="14" t="s">
        <v>81</v>
      </c>
      <c r="AW240" s="14" t="s">
        <v>36</v>
      </c>
      <c r="AX240" s="14" t="s">
        <v>74</v>
      </c>
      <c r="AY240" s="238" t="s">
        <v>108</v>
      </c>
    </row>
    <row r="241" s="13" customFormat="1">
      <c r="A241" s="13"/>
      <c r="B241" s="217"/>
      <c r="C241" s="218"/>
      <c r="D241" s="219" t="s">
        <v>120</v>
      </c>
      <c r="E241" s="220" t="s">
        <v>19</v>
      </c>
      <c r="F241" s="221" t="s">
        <v>231</v>
      </c>
      <c r="G241" s="218"/>
      <c r="H241" s="220" t="s">
        <v>19</v>
      </c>
      <c r="I241" s="222"/>
      <c r="J241" s="218"/>
      <c r="K241" s="218"/>
      <c r="L241" s="223"/>
      <c r="M241" s="224"/>
      <c r="N241" s="225"/>
      <c r="O241" s="225"/>
      <c r="P241" s="225"/>
      <c r="Q241" s="225"/>
      <c r="R241" s="225"/>
      <c r="S241" s="225"/>
      <c r="T241" s="22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27" t="s">
        <v>120</v>
      </c>
      <c r="AU241" s="227" t="s">
        <v>81</v>
      </c>
      <c r="AV241" s="13" t="s">
        <v>79</v>
      </c>
      <c r="AW241" s="13" t="s">
        <v>36</v>
      </c>
      <c r="AX241" s="13" t="s">
        <v>74</v>
      </c>
      <c r="AY241" s="227" t="s">
        <v>108</v>
      </c>
    </row>
    <row r="242" s="14" customFormat="1">
      <c r="A242" s="14"/>
      <c r="B242" s="228"/>
      <c r="C242" s="229"/>
      <c r="D242" s="219" t="s">
        <v>120</v>
      </c>
      <c r="E242" s="230" t="s">
        <v>19</v>
      </c>
      <c r="F242" s="231" t="s">
        <v>232</v>
      </c>
      <c r="G242" s="229"/>
      <c r="H242" s="232">
        <v>31.43</v>
      </c>
      <c r="I242" s="233"/>
      <c r="J242" s="229"/>
      <c r="K242" s="229"/>
      <c r="L242" s="234"/>
      <c r="M242" s="235"/>
      <c r="N242" s="236"/>
      <c r="O242" s="236"/>
      <c r="P242" s="236"/>
      <c r="Q242" s="236"/>
      <c r="R242" s="236"/>
      <c r="S242" s="236"/>
      <c r="T242" s="237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38" t="s">
        <v>120</v>
      </c>
      <c r="AU242" s="238" t="s">
        <v>81</v>
      </c>
      <c r="AV242" s="14" t="s">
        <v>81</v>
      </c>
      <c r="AW242" s="14" t="s">
        <v>36</v>
      </c>
      <c r="AX242" s="14" t="s">
        <v>74</v>
      </c>
      <c r="AY242" s="238" t="s">
        <v>108</v>
      </c>
    </row>
    <row r="243" s="13" customFormat="1">
      <c r="A243" s="13"/>
      <c r="B243" s="217"/>
      <c r="C243" s="218"/>
      <c r="D243" s="219" t="s">
        <v>120</v>
      </c>
      <c r="E243" s="220" t="s">
        <v>19</v>
      </c>
      <c r="F243" s="221" t="s">
        <v>233</v>
      </c>
      <c r="G243" s="218"/>
      <c r="H243" s="220" t="s">
        <v>19</v>
      </c>
      <c r="I243" s="222"/>
      <c r="J243" s="218"/>
      <c r="K243" s="218"/>
      <c r="L243" s="223"/>
      <c r="M243" s="224"/>
      <c r="N243" s="225"/>
      <c r="O243" s="225"/>
      <c r="P243" s="225"/>
      <c r="Q243" s="225"/>
      <c r="R243" s="225"/>
      <c r="S243" s="225"/>
      <c r="T243" s="22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27" t="s">
        <v>120</v>
      </c>
      <c r="AU243" s="227" t="s">
        <v>81</v>
      </c>
      <c r="AV243" s="13" t="s">
        <v>79</v>
      </c>
      <c r="AW243" s="13" t="s">
        <v>36</v>
      </c>
      <c r="AX243" s="13" t="s">
        <v>74</v>
      </c>
      <c r="AY243" s="227" t="s">
        <v>108</v>
      </c>
    </row>
    <row r="244" s="14" customFormat="1">
      <c r="A244" s="14"/>
      <c r="B244" s="228"/>
      <c r="C244" s="229"/>
      <c r="D244" s="219" t="s">
        <v>120</v>
      </c>
      <c r="E244" s="230" t="s">
        <v>19</v>
      </c>
      <c r="F244" s="231" t="s">
        <v>234</v>
      </c>
      <c r="G244" s="229"/>
      <c r="H244" s="232">
        <v>58.109999999999999</v>
      </c>
      <c r="I244" s="233"/>
      <c r="J244" s="229"/>
      <c r="K244" s="229"/>
      <c r="L244" s="234"/>
      <c r="M244" s="235"/>
      <c r="N244" s="236"/>
      <c r="O244" s="236"/>
      <c r="P244" s="236"/>
      <c r="Q244" s="236"/>
      <c r="R244" s="236"/>
      <c r="S244" s="236"/>
      <c r="T244" s="237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38" t="s">
        <v>120</v>
      </c>
      <c r="AU244" s="238" t="s">
        <v>81</v>
      </c>
      <c r="AV244" s="14" t="s">
        <v>81</v>
      </c>
      <c r="AW244" s="14" t="s">
        <v>36</v>
      </c>
      <c r="AX244" s="14" t="s">
        <v>74</v>
      </c>
      <c r="AY244" s="238" t="s">
        <v>108</v>
      </c>
    </row>
    <row r="245" s="13" customFormat="1">
      <c r="A245" s="13"/>
      <c r="B245" s="217"/>
      <c r="C245" s="218"/>
      <c r="D245" s="219" t="s">
        <v>120</v>
      </c>
      <c r="E245" s="220" t="s">
        <v>19</v>
      </c>
      <c r="F245" s="221" t="s">
        <v>235</v>
      </c>
      <c r="G245" s="218"/>
      <c r="H245" s="220" t="s">
        <v>19</v>
      </c>
      <c r="I245" s="222"/>
      <c r="J245" s="218"/>
      <c r="K245" s="218"/>
      <c r="L245" s="223"/>
      <c r="M245" s="224"/>
      <c r="N245" s="225"/>
      <c r="O245" s="225"/>
      <c r="P245" s="225"/>
      <c r="Q245" s="225"/>
      <c r="R245" s="225"/>
      <c r="S245" s="225"/>
      <c r="T245" s="22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27" t="s">
        <v>120</v>
      </c>
      <c r="AU245" s="227" t="s">
        <v>81</v>
      </c>
      <c r="AV245" s="13" t="s">
        <v>79</v>
      </c>
      <c r="AW245" s="13" t="s">
        <v>36</v>
      </c>
      <c r="AX245" s="13" t="s">
        <v>74</v>
      </c>
      <c r="AY245" s="227" t="s">
        <v>108</v>
      </c>
    </row>
    <row r="246" s="14" customFormat="1">
      <c r="A246" s="14"/>
      <c r="B246" s="228"/>
      <c r="C246" s="229"/>
      <c r="D246" s="219" t="s">
        <v>120</v>
      </c>
      <c r="E246" s="230" t="s">
        <v>19</v>
      </c>
      <c r="F246" s="231" t="s">
        <v>236</v>
      </c>
      <c r="G246" s="229"/>
      <c r="H246" s="232">
        <v>84.859999999999999</v>
      </c>
      <c r="I246" s="233"/>
      <c r="J246" s="229"/>
      <c r="K246" s="229"/>
      <c r="L246" s="234"/>
      <c r="M246" s="235"/>
      <c r="N246" s="236"/>
      <c r="O246" s="236"/>
      <c r="P246" s="236"/>
      <c r="Q246" s="236"/>
      <c r="R246" s="236"/>
      <c r="S246" s="236"/>
      <c r="T246" s="237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38" t="s">
        <v>120</v>
      </c>
      <c r="AU246" s="238" t="s">
        <v>81</v>
      </c>
      <c r="AV246" s="14" t="s">
        <v>81</v>
      </c>
      <c r="AW246" s="14" t="s">
        <v>36</v>
      </c>
      <c r="AX246" s="14" t="s">
        <v>74</v>
      </c>
      <c r="AY246" s="238" t="s">
        <v>108</v>
      </c>
    </row>
    <row r="247" s="13" customFormat="1">
      <c r="A247" s="13"/>
      <c r="B247" s="217"/>
      <c r="C247" s="218"/>
      <c r="D247" s="219" t="s">
        <v>120</v>
      </c>
      <c r="E247" s="220" t="s">
        <v>19</v>
      </c>
      <c r="F247" s="221" t="s">
        <v>237</v>
      </c>
      <c r="G247" s="218"/>
      <c r="H247" s="220" t="s">
        <v>19</v>
      </c>
      <c r="I247" s="222"/>
      <c r="J247" s="218"/>
      <c r="K247" s="218"/>
      <c r="L247" s="223"/>
      <c r="M247" s="224"/>
      <c r="N247" s="225"/>
      <c r="O247" s="225"/>
      <c r="P247" s="225"/>
      <c r="Q247" s="225"/>
      <c r="R247" s="225"/>
      <c r="S247" s="225"/>
      <c r="T247" s="22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27" t="s">
        <v>120</v>
      </c>
      <c r="AU247" s="227" t="s">
        <v>81</v>
      </c>
      <c r="AV247" s="13" t="s">
        <v>79</v>
      </c>
      <c r="AW247" s="13" t="s">
        <v>36</v>
      </c>
      <c r="AX247" s="13" t="s">
        <v>74</v>
      </c>
      <c r="AY247" s="227" t="s">
        <v>108</v>
      </c>
    </row>
    <row r="248" s="14" customFormat="1">
      <c r="A248" s="14"/>
      <c r="B248" s="228"/>
      <c r="C248" s="229"/>
      <c r="D248" s="219" t="s">
        <v>120</v>
      </c>
      <c r="E248" s="230" t="s">
        <v>19</v>
      </c>
      <c r="F248" s="231" t="s">
        <v>238</v>
      </c>
      <c r="G248" s="229"/>
      <c r="H248" s="232">
        <v>4.6699999999999999</v>
      </c>
      <c r="I248" s="233"/>
      <c r="J248" s="229"/>
      <c r="K248" s="229"/>
      <c r="L248" s="234"/>
      <c r="M248" s="235"/>
      <c r="N248" s="236"/>
      <c r="O248" s="236"/>
      <c r="P248" s="236"/>
      <c r="Q248" s="236"/>
      <c r="R248" s="236"/>
      <c r="S248" s="236"/>
      <c r="T248" s="237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38" t="s">
        <v>120</v>
      </c>
      <c r="AU248" s="238" t="s">
        <v>81</v>
      </c>
      <c r="AV248" s="14" t="s">
        <v>81</v>
      </c>
      <c r="AW248" s="14" t="s">
        <v>36</v>
      </c>
      <c r="AX248" s="14" t="s">
        <v>74</v>
      </c>
      <c r="AY248" s="238" t="s">
        <v>108</v>
      </c>
    </row>
    <row r="249" s="15" customFormat="1">
      <c r="A249" s="15"/>
      <c r="B249" s="239"/>
      <c r="C249" s="240"/>
      <c r="D249" s="219" t="s">
        <v>120</v>
      </c>
      <c r="E249" s="241" t="s">
        <v>19</v>
      </c>
      <c r="F249" s="242" t="s">
        <v>131</v>
      </c>
      <c r="G249" s="240"/>
      <c r="H249" s="243">
        <v>307.91000000000003</v>
      </c>
      <c r="I249" s="244"/>
      <c r="J249" s="240"/>
      <c r="K249" s="240"/>
      <c r="L249" s="245"/>
      <c r="M249" s="246"/>
      <c r="N249" s="247"/>
      <c r="O249" s="247"/>
      <c r="P249" s="247"/>
      <c r="Q249" s="247"/>
      <c r="R249" s="247"/>
      <c r="S249" s="247"/>
      <c r="T249" s="248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49" t="s">
        <v>120</v>
      </c>
      <c r="AU249" s="249" t="s">
        <v>81</v>
      </c>
      <c r="AV249" s="15" t="s">
        <v>132</v>
      </c>
      <c r="AW249" s="15" t="s">
        <v>36</v>
      </c>
      <c r="AX249" s="15" t="s">
        <v>79</v>
      </c>
      <c r="AY249" s="249" t="s">
        <v>108</v>
      </c>
    </row>
    <row r="250" s="2" customFormat="1" ht="24.15" customHeight="1">
      <c r="A250" s="40"/>
      <c r="B250" s="41"/>
      <c r="C250" s="199" t="s">
        <v>7</v>
      </c>
      <c r="D250" s="199" t="s">
        <v>111</v>
      </c>
      <c r="E250" s="200" t="s">
        <v>240</v>
      </c>
      <c r="F250" s="201" t="s">
        <v>241</v>
      </c>
      <c r="G250" s="202" t="s">
        <v>149</v>
      </c>
      <c r="H250" s="203">
        <v>307.91000000000003</v>
      </c>
      <c r="I250" s="204"/>
      <c r="J250" s="205">
        <f>ROUND(I250*H250,2)</f>
        <v>0</v>
      </c>
      <c r="K250" s="201" t="s">
        <v>115</v>
      </c>
      <c r="L250" s="46"/>
      <c r="M250" s="206" t="s">
        <v>19</v>
      </c>
      <c r="N250" s="207" t="s">
        <v>45</v>
      </c>
      <c r="O250" s="86"/>
      <c r="P250" s="208">
        <f>O250*H250</f>
        <v>0</v>
      </c>
      <c r="Q250" s="208">
        <v>0</v>
      </c>
      <c r="R250" s="208">
        <f>Q250*H250</f>
        <v>0</v>
      </c>
      <c r="S250" s="208">
        <v>0</v>
      </c>
      <c r="T250" s="209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0" t="s">
        <v>116</v>
      </c>
      <c r="AT250" s="210" t="s">
        <v>111</v>
      </c>
      <c r="AU250" s="210" t="s">
        <v>81</v>
      </c>
      <c r="AY250" s="19" t="s">
        <v>108</v>
      </c>
      <c r="BE250" s="211">
        <f>IF(N250="základní",J250,0)</f>
        <v>0</v>
      </c>
      <c r="BF250" s="211">
        <f>IF(N250="snížená",J250,0)</f>
        <v>0</v>
      </c>
      <c r="BG250" s="211">
        <f>IF(N250="zákl. přenesená",J250,0)</f>
        <v>0</v>
      </c>
      <c r="BH250" s="211">
        <f>IF(N250="sníž. přenesená",J250,0)</f>
        <v>0</v>
      </c>
      <c r="BI250" s="211">
        <f>IF(N250="nulová",J250,0)</f>
        <v>0</v>
      </c>
      <c r="BJ250" s="19" t="s">
        <v>79</v>
      </c>
      <c r="BK250" s="211">
        <f>ROUND(I250*H250,2)</f>
        <v>0</v>
      </c>
      <c r="BL250" s="19" t="s">
        <v>116</v>
      </c>
      <c r="BM250" s="210" t="s">
        <v>255</v>
      </c>
    </row>
    <row r="251" s="2" customFormat="1">
      <c r="A251" s="40"/>
      <c r="B251" s="41"/>
      <c r="C251" s="42"/>
      <c r="D251" s="212" t="s">
        <v>118</v>
      </c>
      <c r="E251" s="42"/>
      <c r="F251" s="213" t="s">
        <v>243</v>
      </c>
      <c r="G251" s="42"/>
      <c r="H251" s="42"/>
      <c r="I251" s="214"/>
      <c r="J251" s="42"/>
      <c r="K251" s="42"/>
      <c r="L251" s="46"/>
      <c r="M251" s="215"/>
      <c r="N251" s="216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118</v>
      </c>
      <c r="AU251" s="19" t="s">
        <v>81</v>
      </c>
    </row>
    <row r="252" s="2" customFormat="1">
      <c r="A252" s="40"/>
      <c r="B252" s="41"/>
      <c r="C252" s="42"/>
      <c r="D252" s="219" t="s">
        <v>142</v>
      </c>
      <c r="E252" s="42"/>
      <c r="F252" s="250" t="s">
        <v>256</v>
      </c>
      <c r="G252" s="42"/>
      <c r="H252" s="42"/>
      <c r="I252" s="214"/>
      <c r="J252" s="42"/>
      <c r="K252" s="42"/>
      <c r="L252" s="46"/>
      <c r="M252" s="215"/>
      <c r="N252" s="216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142</v>
      </c>
      <c r="AU252" s="19" t="s">
        <v>81</v>
      </c>
    </row>
    <row r="253" s="13" customFormat="1">
      <c r="A253" s="13"/>
      <c r="B253" s="217"/>
      <c r="C253" s="218"/>
      <c r="D253" s="219" t="s">
        <v>120</v>
      </c>
      <c r="E253" s="220" t="s">
        <v>19</v>
      </c>
      <c r="F253" s="221" t="s">
        <v>223</v>
      </c>
      <c r="G253" s="218"/>
      <c r="H253" s="220" t="s">
        <v>19</v>
      </c>
      <c r="I253" s="222"/>
      <c r="J253" s="218"/>
      <c r="K253" s="218"/>
      <c r="L253" s="223"/>
      <c r="M253" s="224"/>
      <c r="N253" s="225"/>
      <c r="O253" s="225"/>
      <c r="P253" s="225"/>
      <c r="Q253" s="225"/>
      <c r="R253" s="225"/>
      <c r="S253" s="225"/>
      <c r="T253" s="226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27" t="s">
        <v>120</v>
      </c>
      <c r="AU253" s="227" t="s">
        <v>81</v>
      </c>
      <c r="AV253" s="13" t="s">
        <v>79</v>
      </c>
      <c r="AW253" s="13" t="s">
        <v>36</v>
      </c>
      <c r="AX253" s="13" t="s">
        <v>74</v>
      </c>
      <c r="AY253" s="227" t="s">
        <v>108</v>
      </c>
    </row>
    <row r="254" s="14" customFormat="1">
      <c r="A254" s="14"/>
      <c r="B254" s="228"/>
      <c r="C254" s="229"/>
      <c r="D254" s="219" t="s">
        <v>120</v>
      </c>
      <c r="E254" s="230" t="s">
        <v>19</v>
      </c>
      <c r="F254" s="231" t="s">
        <v>224</v>
      </c>
      <c r="G254" s="229"/>
      <c r="H254" s="232">
        <v>47.170000000000002</v>
      </c>
      <c r="I254" s="233"/>
      <c r="J254" s="229"/>
      <c r="K254" s="229"/>
      <c r="L254" s="234"/>
      <c r="M254" s="235"/>
      <c r="N254" s="236"/>
      <c r="O254" s="236"/>
      <c r="P254" s="236"/>
      <c r="Q254" s="236"/>
      <c r="R254" s="236"/>
      <c r="S254" s="236"/>
      <c r="T254" s="237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38" t="s">
        <v>120</v>
      </c>
      <c r="AU254" s="238" t="s">
        <v>81</v>
      </c>
      <c r="AV254" s="14" t="s">
        <v>81</v>
      </c>
      <c r="AW254" s="14" t="s">
        <v>36</v>
      </c>
      <c r="AX254" s="14" t="s">
        <v>74</v>
      </c>
      <c r="AY254" s="238" t="s">
        <v>108</v>
      </c>
    </row>
    <row r="255" s="13" customFormat="1">
      <c r="A255" s="13"/>
      <c r="B255" s="217"/>
      <c r="C255" s="218"/>
      <c r="D255" s="219" t="s">
        <v>120</v>
      </c>
      <c r="E255" s="220" t="s">
        <v>19</v>
      </c>
      <c r="F255" s="221" t="s">
        <v>225</v>
      </c>
      <c r="G255" s="218"/>
      <c r="H255" s="220" t="s">
        <v>19</v>
      </c>
      <c r="I255" s="222"/>
      <c r="J255" s="218"/>
      <c r="K255" s="218"/>
      <c r="L255" s="223"/>
      <c r="M255" s="224"/>
      <c r="N255" s="225"/>
      <c r="O255" s="225"/>
      <c r="P255" s="225"/>
      <c r="Q255" s="225"/>
      <c r="R255" s="225"/>
      <c r="S255" s="225"/>
      <c r="T255" s="22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27" t="s">
        <v>120</v>
      </c>
      <c r="AU255" s="227" t="s">
        <v>81</v>
      </c>
      <c r="AV255" s="13" t="s">
        <v>79</v>
      </c>
      <c r="AW255" s="13" t="s">
        <v>36</v>
      </c>
      <c r="AX255" s="13" t="s">
        <v>74</v>
      </c>
      <c r="AY255" s="227" t="s">
        <v>108</v>
      </c>
    </row>
    <row r="256" s="14" customFormat="1">
      <c r="A256" s="14"/>
      <c r="B256" s="228"/>
      <c r="C256" s="229"/>
      <c r="D256" s="219" t="s">
        <v>120</v>
      </c>
      <c r="E256" s="230" t="s">
        <v>19</v>
      </c>
      <c r="F256" s="231" t="s">
        <v>226</v>
      </c>
      <c r="G256" s="229"/>
      <c r="H256" s="232">
        <v>46.07</v>
      </c>
      <c r="I256" s="233"/>
      <c r="J256" s="229"/>
      <c r="K256" s="229"/>
      <c r="L256" s="234"/>
      <c r="M256" s="235"/>
      <c r="N256" s="236"/>
      <c r="O256" s="236"/>
      <c r="P256" s="236"/>
      <c r="Q256" s="236"/>
      <c r="R256" s="236"/>
      <c r="S256" s="236"/>
      <c r="T256" s="237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38" t="s">
        <v>120</v>
      </c>
      <c r="AU256" s="238" t="s">
        <v>81</v>
      </c>
      <c r="AV256" s="14" t="s">
        <v>81</v>
      </c>
      <c r="AW256" s="14" t="s">
        <v>36</v>
      </c>
      <c r="AX256" s="14" t="s">
        <v>74</v>
      </c>
      <c r="AY256" s="238" t="s">
        <v>108</v>
      </c>
    </row>
    <row r="257" s="13" customFormat="1">
      <c r="A257" s="13"/>
      <c r="B257" s="217"/>
      <c r="C257" s="218"/>
      <c r="D257" s="219" t="s">
        <v>120</v>
      </c>
      <c r="E257" s="220" t="s">
        <v>19</v>
      </c>
      <c r="F257" s="221" t="s">
        <v>227</v>
      </c>
      <c r="G257" s="218"/>
      <c r="H257" s="220" t="s">
        <v>19</v>
      </c>
      <c r="I257" s="222"/>
      <c r="J257" s="218"/>
      <c r="K257" s="218"/>
      <c r="L257" s="223"/>
      <c r="M257" s="224"/>
      <c r="N257" s="225"/>
      <c r="O257" s="225"/>
      <c r="P257" s="225"/>
      <c r="Q257" s="225"/>
      <c r="R257" s="225"/>
      <c r="S257" s="225"/>
      <c r="T257" s="226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27" t="s">
        <v>120</v>
      </c>
      <c r="AU257" s="227" t="s">
        <v>81</v>
      </c>
      <c r="AV257" s="13" t="s">
        <v>79</v>
      </c>
      <c r="AW257" s="13" t="s">
        <v>36</v>
      </c>
      <c r="AX257" s="13" t="s">
        <v>74</v>
      </c>
      <c r="AY257" s="227" t="s">
        <v>108</v>
      </c>
    </row>
    <row r="258" s="14" customFormat="1">
      <c r="A258" s="14"/>
      <c r="B258" s="228"/>
      <c r="C258" s="229"/>
      <c r="D258" s="219" t="s">
        <v>120</v>
      </c>
      <c r="E258" s="230" t="s">
        <v>19</v>
      </c>
      <c r="F258" s="231" t="s">
        <v>228</v>
      </c>
      <c r="G258" s="229"/>
      <c r="H258" s="232">
        <v>25.16</v>
      </c>
      <c r="I258" s="233"/>
      <c r="J258" s="229"/>
      <c r="K258" s="229"/>
      <c r="L258" s="234"/>
      <c r="M258" s="235"/>
      <c r="N258" s="236"/>
      <c r="O258" s="236"/>
      <c r="P258" s="236"/>
      <c r="Q258" s="236"/>
      <c r="R258" s="236"/>
      <c r="S258" s="236"/>
      <c r="T258" s="237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38" t="s">
        <v>120</v>
      </c>
      <c r="AU258" s="238" t="s">
        <v>81</v>
      </c>
      <c r="AV258" s="14" t="s">
        <v>81</v>
      </c>
      <c r="AW258" s="14" t="s">
        <v>36</v>
      </c>
      <c r="AX258" s="14" t="s">
        <v>74</v>
      </c>
      <c r="AY258" s="238" t="s">
        <v>108</v>
      </c>
    </row>
    <row r="259" s="13" customFormat="1">
      <c r="A259" s="13"/>
      <c r="B259" s="217"/>
      <c r="C259" s="218"/>
      <c r="D259" s="219" t="s">
        <v>120</v>
      </c>
      <c r="E259" s="220" t="s">
        <v>19</v>
      </c>
      <c r="F259" s="221" t="s">
        <v>229</v>
      </c>
      <c r="G259" s="218"/>
      <c r="H259" s="220" t="s">
        <v>19</v>
      </c>
      <c r="I259" s="222"/>
      <c r="J259" s="218"/>
      <c r="K259" s="218"/>
      <c r="L259" s="223"/>
      <c r="M259" s="224"/>
      <c r="N259" s="225"/>
      <c r="O259" s="225"/>
      <c r="P259" s="225"/>
      <c r="Q259" s="225"/>
      <c r="R259" s="225"/>
      <c r="S259" s="225"/>
      <c r="T259" s="226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27" t="s">
        <v>120</v>
      </c>
      <c r="AU259" s="227" t="s">
        <v>81</v>
      </c>
      <c r="AV259" s="13" t="s">
        <v>79</v>
      </c>
      <c r="AW259" s="13" t="s">
        <v>36</v>
      </c>
      <c r="AX259" s="13" t="s">
        <v>74</v>
      </c>
      <c r="AY259" s="227" t="s">
        <v>108</v>
      </c>
    </row>
    <row r="260" s="14" customFormat="1">
      <c r="A260" s="14"/>
      <c r="B260" s="228"/>
      <c r="C260" s="229"/>
      <c r="D260" s="219" t="s">
        <v>120</v>
      </c>
      <c r="E260" s="230" t="s">
        <v>19</v>
      </c>
      <c r="F260" s="231" t="s">
        <v>230</v>
      </c>
      <c r="G260" s="229"/>
      <c r="H260" s="232">
        <v>10.44</v>
      </c>
      <c r="I260" s="233"/>
      <c r="J260" s="229"/>
      <c r="K260" s="229"/>
      <c r="L260" s="234"/>
      <c r="M260" s="235"/>
      <c r="N260" s="236"/>
      <c r="O260" s="236"/>
      <c r="P260" s="236"/>
      <c r="Q260" s="236"/>
      <c r="R260" s="236"/>
      <c r="S260" s="236"/>
      <c r="T260" s="237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38" t="s">
        <v>120</v>
      </c>
      <c r="AU260" s="238" t="s">
        <v>81</v>
      </c>
      <c r="AV260" s="14" t="s">
        <v>81</v>
      </c>
      <c r="AW260" s="14" t="s">
        <v>36</v>
      </c>
      <c r="AX260" s="14" t="s">
        <v>74</v>
      </c>
      <c r="AY260" s="238" t="s">
        <v>108</v>
      </c>
    </row>
    <row r="261" s="13" customFormat="1">
      <c r="A261" s="13"/>
      <c r="B261" s="217"/>
      <c r="C261" s="218"/>
      <c r="D261" s="219" t="s">
        <v>120</v>
      </c>
      <c r="E261" s="220" t="s">
        <v>19</v>
      </c>
      <c r="F261" s="221" t="s">
        <v>231</v>
      </c>
      <c r="G261" s="218"/>
      <c r="H261" s="220" t="s">
        <v>19</v>
      </c>
      <c r="I261" s="222"/>
      <c r="J261" s="218"/>
      <c r="K261" s="218"/>
      <c r="L261" s="223"/>
      <c r="M261" s="224"/>
      <c r="N261" s="225"/>
      <c r="O261" s="225"/>
      <c r="P261" s="225"/>
      <c r="Q261" s="225"/>
      <c r="R261" s="225"/>
      <c r="S261" s="225"/>
      <c r="T261" s="22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27" t="s">
        <v>120</v>
      </c>
      <c r="AU261" s="227" t="s">
        <v>81</v>
      </c>
      <c r="AV261" s="13" t="s">
        <v>79</v>
      </c>
      <c r="AW261" s="13" t="s">
        <v>36</v>
      </c>
      <c r="AX261" s="13" t="s">
        <v>74</v>
      </c>
      <c r="AY261" s="227" t="s">
        <v>108</v>
      </c>
    </row>
    <row r="262" s="14" customFormat="1">
      <c r="A262" s="14"/>
      <c r="B262" s="228"/>
      <c r="C262" s="229"/>
      <c r="D262" s="219" t="s">
        <v>120</v>
      </c>
      <c r="E262" s="230" t="s">
        <v>19</v>
      </c>
      <c r="F262" s="231" t="s">
        <v>232</v>
      </c>
      <c r="G262" s="229"/>
      <c r="H262" s="232">
        <v>31.43</v>
      </c>
      <c r="I262" s="233"/>
      <c r="J262" s="229"/>
      <c r="K262" s="229"/>
      <c r="L262" s="234"/>
      <c r="M262" s="235"/>
      <c r="N262" s="236"/>
      <c r="O262" s="236"/>
      <c r="P262" s="236"/>
      <c r="Q262" s="236"/>
      <c r="R262" s="236"/>
      <c r="S262" s="236"/>
      <c r="T262" s="237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38" t="s">
        <v>120</v>
      </c>
      <c r="AU262" s="238" t="s">
        <v>81</v>
      </c>
      <c r="AV262" s="14" t="s">
        <v>81</v>
      </c>
      <c r="AW262" s="14" t="s">
        <v>36</v>
      </c>
      <c r="AX262" s="14" t="s">
        <v>74</v>
      </c>
      <c r="AY262" s="238" t="s">
        <v>108</v>
      </c>
    </row>
    <row r="263" s="13" customFormat="1">
      <c r="A263" s="13"/>
      <c r="B263" s="217"/>
      <c r="C263" s="218"/>
      <c r="D263" s="219" t="s">
        <v>120</v>
      </c>
      <c r="E263" s="220" t="s">
        <v>19</v>
      </c>
      <c r="F263" s="221" t="s">
        <v>233</v>
      </c>
      <c r="G263" s="218"/>
      <c r="H263" s="220" t="s">
        <v>19</v>
      </c>
      <c r="I263" s="222"/>
      <c r="J263" s="218"/>
      <c r="K263" s="218"/>
      <c r="L263" s="223"/>
      <c r="M263" s="224"/>
      <c r="N263" s="225"/>
      <c r="O263" s="225"/>
      <c r="P263" s="225"/>
      <c r="Q263" s="225"/>
      <c r="R263" s="225"/>
      <c r="S263" s="225"/>
      <c r="T263" s="22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27" t="s">
        <v>120</v>
      </c>
      <c r="AU263" s="227" t="s">
        <v>81</v>
      </c>
      <c r="AV263" s="13" t="s">
        <v>79</v>
      </c>
      <c r="AW263" s="13" t="s">
        <v>36</v>
      </c>
      <c r="AX263" s="13" t="s">
        <v>74</v>
      </c>
      <c r="AY263" s="227" t="s">
        <v>108</v>
      </c>
    </row>
    <row r="264" s="14" customFormat="1">
      <c r="A264" s="14"/>
      <c r="B264" s="228"/>
      <c r="C264" s="229"/>
      <c r="D264" s="219" t="s">
        <v>120</v>
      </c>
      <c r="E264" s="230" t="s">
        <v>19</v>
      </c>
      <c r="F264" s="231" t="s">
        <v>234</v>
      </c>
      <c r="G264" s="229"/>
      <c r="H264" s="232">
        <v>58.109999999999999</v>
      </c>
      <c r="I264" s="233"/>
      <c r="J264" s="229"/>
      <c r="K264" s="229"/>
      <c r="L264" s="234"/>
      <c r="M264" s="235"/>
      <c r="N264" s="236"/>
      <c r="O264" s="236"/>
      <c r="P264" s="236"/>
      <c r="Q264" s="236"/>
      <c r="R264" s="236"/>
      <c r="S264" s="236"/>
      <c r="T264" s="237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38" t="s">
        <v>120</v>
      </c>
      <c r="AU264" s="238" t="s">
        <v>81</v>
      </c>
      <c r="AV264" s="14" t="s">
        <v>81</v>
      </c>
      <c r="AW264" s="14" t="s">
        <v>36</v>
      </c>
      <c r="AX264" s="14" t="s">
        <v>74</v>
      </c>
      <c r="AY264" s="238" t="s">
        <v>108</v>
      </c>
    </row>
    <row r="265" s="13" customFormat="1">
      <c r="A265" s="13"/>
      <c r="B265" s="217"/>
      <c r="C265" s="218"/>
      <c r="D265" s="219" t="s">
        <v>120</v>
      </c>
      <c r="E265" s="220" t="s">
        <v>19</v>
      </c>
      <c r="F265" s="221" t="s">
        <v>235</v>
      </c>
      <c r="G265" s="218"/>
      <c r="H265" s="220" t="s">
        <v>19</v>
      </c>
      <c r="I265" s="222"/>
      <c r="J265" s="218"/>
      <c r="K265" s="218"/>
      <c r="L265" s="223"/>
      <c r="M265" s="224"/>
      <c r="N265" s="225"/>
      <c r="O265" s="225"/>
      <c r="P265" s="225"/>
      <c r="Q265" s="225"/>
      <c r="R265" s="225"/>
      <c r="S265" s="225"/>
      <c r="T265" s="22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27" t="s">
        <v>120</v>
      </c>
      <c r="AU265" s="227" t="s">
        <v>81</v>
      </c>
      <c r="AV265" s="13" t="s">
        <v>79</v>
      </c>
      <c r="AW265" s="13" t="s">
        <v>36</v>
      </c>
      <c r="AX265" s="13" t="s">
        <v>74</v>
      </c>
      <c r="AY265" s="227" t="s">
        <v>108</v>
      </c>
    </row>
    <row r="266" s="14" customFormat="1">
      <c r="A266" s="14"/>
      <c r="B266" s="228"/>
      <c r="C266" s="229"/>
      <c r="D266" s="219" t="s">
        <v>120</v>
      </c>
      <c r="E266" s="230" t="s">
        <v>19</v>
      </c>
      <c r="F266" s="231" t="s">
        <v>236</v>
      </c>
      <c r="G266" s="229"/>
      <c r="H266" s="232">
        <v>84.859999999999999</v>
      </c>
      <c r="I266" s="233"/>
      <c r="J266" s="229"/>
      <c r="K266" s="229"/>
      <c r="L266" s="234"/>
      <c r="M266" s="235"/>
      <c r="N266" s="236"/>
      <c r="O266" s="236"/>
      <c r="P266" s="236"/>
      <c r="Q266" s="236"/>
      <c r="R266" s="236"/>
      <c r="S266" s="236"/>
      <c r="T266" s="237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38" t="s">
        <v>120</v>
      </c>
      <c r="AU266" s="238" t="s">
        <v>81</v>
      </c>
      <c r="AV266" s="14" t="s">
        <v>81</v>
      </c>
      <c r="AW266" s="14" t="s">
        <v>36</v>
      </c>
      <c r="AX266" s="14" t="s">
        <v>74</v>
      </c>
      <c r="AY266" s="238" t="s">
        <v>108</v>
      </c>
    </row>
    <row r="267" s="13" customFormat="1">
      <c r="A267" s="13"/>
      <c r="B267" s="217"/>
      <c r="C267" s="218"/>
      <c r="D267" s="219" t="s">
        <v>120</v>
      </c>
      <c r="E267" s="220" t="s">
        <v>19</v>
      </c>
      <c r="F267" s="221" t="s">
        <v>237</v>
      </c>
      <c r="G267" s="218"/>
      <c r="H267" s="220" t="s">
        <v>19</v>
      </c>
      <c r="I267" s="222"/>
      <c r="J267" s="218"/>
      <c r="K267" s="218"/>
      <c r="L267" s="223"/>
      <c r="M267" s="224"/>
      <c r="N267" s="225"/>
      <c r="O267" s="225"/>
      <c r="P267" s="225"/>
      <c r="Q267" s="225"/>
      <c r="R267" s="225"/>
      <c r="S267" s="225"/>
      <c r="T267" s="226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27" t="s">
        <v>120</v>
      </c>
      <c r="AU267" s="227" t="s">
        <v>81</v>
      </c>
      <c r="AV267" s="13" t="s">
        <v>79</v>
      </c>
      <c r="AW267" s="13" t="s">
        <v>36</v>
      </c>
      <c r="AX267" s="13" t="s">
        <v>74</v>
      </c>
      <c r="AY267" s="227" t="s">
        <v>108</v>
      </c>
    </row>
    <row r="268" s="14" customFormat="1">
      <c r="A268" s="14"/>
      <c r="B268" s="228"/>
      <c r="C268" s="229"/>
      <c r="D268" s="219" t="s">
        <v>120</v>
      </c>
      <c r="E268" s="230" t="s">
        <v>19</v>
      </c>
      <c r="F268" s="231" t="s">
        <v>238</v>
      </c>
      <c r="G268" s="229"/>
      <c r="H268" s="232">
        <v>4.6699999999999999</v>
      </c>
      <c r="I268" s="233"/>
      <c r="J268" s="229"/>
      <c r="K268" s="229"/>
      <c r="L268" s="234"/>
      <c r="M268" s="235"/>
      <c r="N268" s="236"/>
      <c r="O268" s="236"/>
      <c r="P268" s="236"/>
      <c r="Q268" s="236"/>
      <c r="R268" s="236"/>
      <c r="S268" s="236"/>
      <c r="T268" s="237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38" t="s">
        <v>120</v>
      </c>
      <c r="AU268" s="238" t="s">
        <v>81</v>
      </c>
      <c r="AV268" s="14" t="s">
        <v>81</v>
      </c>
      <c r="AW268" s="14" t="s">
        <v>36</v>
      </c>
      <c r="AX268" s="14" t="s">
        <v>74</v>
      </c>
      <c r="AY268" s="238" t="s">
        <v>108</v>
      </c>
    </row>
    <row r="269" s="15" customFormat="1">
      <c r="A269" s="15"/>
      <c r="B269" s="239"/>
      <c r="C269" s="240"/>
      <c r="D269" s="219" t="s">
        <v>120</v>
      </c>
      <c r="E269" s="241" t="s">
        <v>19</v>
      </c>
      <c r="F269" s="242" t="s">
        <v>131</v>
      </c>
      <c r="G269" s="240"/>
      <c r="H269" s="243">
        <v>307.91000000000003</v>
      </c>
      <c r="I269" s="244"/>
      <c r="J269" s="240"/>
      <c r="K269" s="240"/>
      <c r="L269" s="245"/>
      <c r="M269" s="246"/>
      <c r="N269" s="247"/>
      <c r="O269" s="247"/>
      <c r="P269" s="247"/>
      <c r="Q269" s="247"/>
      <c r="R269" s="247"/>
      <c r="S269" s="247"/>
      <c r="T269" s="248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49" t="s">
        <v>120</v>
      </c>
      <c r="AU269" s="249" t="s">
        <v>81</v>
      </c>
      <c r="AV269" s="15" t="s">
        <v>132</v>
      </c>
      <c r="AW269" s="15" t="s">
        <v>36</v>
      </c>
      <c r="AX269" s="15" t="s">
        <v>79</v>
      </c>
      <c r="AY269" s="249" t="s">
        <v>108</v>
      </c>
    </row>
    <row r="270" s="2" customFormat="1" ht="24.15" customHeight="1">
      <c r="A270" s="40"/>
      <c r="B270" s="41"/>
      <c r="C270" s="199" t="s">
        <v>257</v>
      </c>
      <c r="D270" s="199" t="s">
        <v>111</v>
      </c>
      <c r="E270" s="200" t="s">
        <v>258</v>
      </c>
      <c r="F270" s="201" t="s">
        <v>259</v>
      </c>
      <c r="G270" s="202" t="s">
        <v>149</v>
      </c>
      <c r="H270" s="203">
        <v>307.91000000000003</v>
      </c>
      <c r="I270" s="204"/>
      <c r="J270" s="205">
        <f>ROUND(I270*H270,2)</f>
        <v>0</v>
      </c>
      <c r="K270" s="201" t="s">
        <v>115</v>
      </c>
      <c r="L270" s="46"/>
      <c r="M270" s="206" t="s">
        <v>19</v>
      </c>
      <c r="N270" s="207" t="s">
        <v>45</v>
      </c>
      <c r="O270" s="86"/>
      <c r="P270" s="208">
        <f>O270*H270</f>
        <v>0</v>
      </c>
      <c r="Q270" s="208">
        <v>0.00012999999999999999</v>
      </c>
      <c r="R270" s="208">
        <f>Q270*H270</f>
        <v>0.040028300000000003</v>
      </c>
      <c r="S270" s="208">
        <v>0</v>
      </c>
      <c r="T270" s="209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0" t="s">
        <v>116</v>
      </c>
      <c r="AT270" s="210" t="s">
        <v>111</v>
      </c>
      <c r="AU270" s="210" t="s">
        <v>81</v>
      </c>
      <c r="AY270" s="19" t="s">
        <v>108</v>
      </c>
      <c r="BE270" s="211">
        <f>IF(N270="základní",J270,0)</f>
        <v>0</v>
      </c>
      <c r="BF270" s="211">
        <f>IF(N270="snížená",J270,0)</f>
        <v>0</v>
      </c>
      <c r="BG270" s="211">
        <f>IF(N270="zákl. přenesená",J270,0)</f>
        <v>0</v>
      </c>
      <c r="BH270" s="211">
        <f>IF(N270="sníž. přenesená",J270,0)</f>
        <v>0</v>
      </c>
      <c r="BI270" s="211">
        <f>IF(N270="nulová",J270,0)</f>
        <v>0</v>
      </c>
      <c r="BJ270" s="19" t="s">
        <v>79</v>
      </c>
      <c r="BK270" s="211">
        <f>ROUND(I270*H270,2)</f>
        <v>0</v>
      </c>
      <c r="BL270" s="19" t="s">
        <v>116</v>
      </c>
      <c r="BM270" s="210" t="s">
        <v>260</v>
      </c>
    </row>
    <row r="271" s="2" customFormat="1">
      <c r="A271" s="40"/>
      <c r="B271" s="41"/>
      <c r="C271" s="42"/>
      <c r="D271" s="212" t="s">
        <v>118</v>
      </c>
      <c r="E271" s="42"/>
      <c r="F271" s="213" t="s">
        <v>261</v>
      </c>
      <c r="G271" s="42"/>
      <c r="H271" s="42"/>
      <c r="I271" s="214"/>
      <c r="J271" s="42"/>
      <c r="K271" s="42"/>
      <c r="L271" s="46"/>
      <c r="M271" s="215"/>
      <c r="N271" s="216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118</v>
      </c>
      <c r="AU271" s="19" t="s">
        <v>81</v>
      </c>
    </row>
    <row r="272" s="2" customFormat="1">
      <c r="A272" s="40"/>
      <c r="B272" s="41"/>
      <c r="C272" s="42"/>
      <c r="D272" s="219" t="s">
        <v>142</v>
      </c>
      <c r="E272" s="42"/>
      <c r="F272" s="250" t="s">
        <v>205</v>
      </c>
      <c r="G272" s="42"/>
      <c r="H272" s="42"/>
      <c r="I272" s="214"/>
      <c r="J272" s="42"/>
      <c r="K272" s="42"/>
      <c r="L272" s="46"/>
      <c r="M272" s="215"/>
      <c r="N272" s="216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142</v>
      </c>
      <c r="AU272" s="19" t="s">
        <v>81</v>
      </c>
    </row>
    <row r="273" s="13" customFormat="1">
      <c r="A273" s="13"/>
      <c r="B273" s="217"/>
      <c r="C273" s="218"/>
      <c r="D273" s="219" t="s">
        <v>120</v>
      </c>
      <c r="E273" s="220" t="s">
        <v>19</v>
      </c>
      <c r="F273" s="221" t="s">
        <v>223</v>
      </c>
      <c r="G273" s="218"/>
      <c r="H273" s="220" t="s">
        <v>19</v>
      </c>
      <c r="I273" s="222"/>
      <c r="J273" s="218"/>
      <c r="K273" s="218"/>
      <c r="L273" s="223"/>
      <c r="M273" s="224"/>
      <c r="N273" s="225"/>
      <c r="O273" s="225"/>
      <c r="P273" s="225"/>
      <c r="Q273" s="225"/>
      <c r="R273" s="225"/>
      <c r="S273" s="225"/>
      <c r="T273" s="226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27" t="s">
        <v>120</v>
      </c>
      <c r="AU273" s="227" t="s">
        <v>81</v>
      </c>
      <c r="AV273" s="13" t="s">
        <v>79</v>
      </c>
      <c r="AW273" s="13" t="s">
        <v>36</v>
      </c>
      <c r="AX273" s="13" t="s">
        <v>74</v>
      </c>
      <c r="AY273" s="227" t="s">
        <v>108</v>
      </c>
    </row>
    <row r="274" s="14" customFormat="1">
      <c r="A274" s="14"/>
      <c r="B274" s="228"/>
      <c r="C274" s="229"/>
      <c r="D274" s="219" t="s">
        <v>120</v>
      </c>
      <c r="E274" s="230" t="s">
        <v>19</v>
      </c>
      <c r="F274" s="231" t="s">
        <v>224</v>
      </c>
      <c r="G274" s="229"/>
      <c r="H274" s="232">
        <v>47.170000000000002</v>
      </c>
      <c r="I274" s="233"/>
      <c r="J274" s="229"/>
      <c r="K274" s="229"/>
      <c r="L274" s="234"/>
      <c r="M274" s="235"/>
      <c r="N274" s="236"/>
      <c r="O274" s="236"/>
      <c r="P274" s="236"/>
      <c r="Q274" s="236"/>
      <c r="R274" s="236"/>
      <c r="S274" s="236"/>
      <c r="T274" s="237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38" t="s">
        <v>120</v>
      </c>
      <c r="AU274" s="238" t="s">
        <v>81</v>
      </c>
      <c r="AV274" s="14" t="s">
        <v>81</v>
      </c>
      <c r="AW274" s="14" t="s">
        <v>36</v>
      </c>
      <c r="AX274" s="14" t="s">
        <v>74</v>
      </c>
      <c r="AY274" s="238" t="s">
        <v>108</v>
      </c>
    </row>
    <row r="275" s="13" customFormat="1">
      <c r="A275" s="13"/>
      <c r="B275" s="217"/>
      <c r="C275" s="218"/>
      <c r="D275" s="219" t="s">
        <v>120</v>
      </c>
      <c r="E275" s="220" t="s">
        <v>19</v>
      </c>
      <c r="F275" s="221" t="s">
        <v>225</v>
      </c>
      <c r="G275" s="218"/>
      <c r="H275" s="220" t="s">
        <v>19</v>
      </c>
      <c r="I275" s="222"/>
      <c r="J275" s="218"/>
      <c r="K275" s="218"/>
      <c r="L275" s="223"/>
      <c r="M275" s="224"/>
      <c r="N275" s="225"/>
      <c r="O275" s="225"/>
      <c r="P275" s="225"/>
      <c r="Q275" s="225"/>
      <c r="R275" s="225"/>
      <c r="S275" s="225"/>
      <c r="T275" s="226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27" t="s">
        <v>120</v>
      </c>
      <c r="AU275" s="227" t="s">
        <v>81</v>
      </c>
      <c r="AV275" s="13" t="s">
        <v>79</v>
      </c>
      <c r="AW275" s="13" t="s">
        <v>36</v>
      </c>
      <c r="AX275" s="13" t="s">
        <v>74</v>
      </c>
      <c r="AY275" s="227" t="s">
        <v>108</v>
      </c>
    </row>
    <row r="276" s="14" customFormat="1">
      <c r="A276" s="14"/>
      <c r="B276" s="228"/>
      <c r="C276" s="229"/>
      <c r="D276" s="219" t="s">
        <v>120</v>
      </c>
      <c r="E276" s="230" t="s">
        <v>19</v>
      </c>
      <c r="F276" s="231" t="s">
        <v>226</v>
      </c>
      <c r="G276" s="229"/>
      <c r="H276" s="232">
        <v>46.07</v>
      </c>
      <c r="I276" s="233"/>
      <c r="J276" s="229"/>
      <c r="K276" s="229"/>
      <c r="L276" s="234"/>
      <c r="M276" s="235"/>
      <c r="N276" s="236"/>
      <c r="O276" s="236"/>
      <c r="P276" s="236"/>
      <c r="Q276" s="236"/>
      <c r="R276" s="236"/>
      <c r="S276" s="236"/>
      <c r="T276" s="237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38" t="s">
        <v>120</v>
      </c>
      <c r="AU276" s="238" t="s">
        <v>81</v>
      </c>
      <c r="AV276" s="14" t="s">
        <v>81</v>
      </c>
      <c r="AW276" s="14" t="s">
        <v>36</v>
      </c>
      <c r="AX276" s="14" t="s">
        <v>74</v>
      </c>
      <c r="AY276" s="238" t="s">
        <v>108</v>
      </c>
    </row>
    <row r="277" s="13" customFormat="1">
      <c r="A277" s="13"/>
      <c r="B277" s="217"/>
      <c r="C277" s="218"/>
      <c r="D277" s="219" t="s">
        <v>120</v>
      </c>
      <c r="E277" s="220" t="s">
        <v>19</v>
      </c>
      <c r="F277" s="221" t="s">
        <v>227</v>
      </c>
      <c r="G277" s="218"/>
      <c r="H277" s="220" t="s">
        <v>19</v>
      </c>
      <c r="I277" s="222"/>
      <c r="J277" s="218"/>
      <c r="K277" s="218"/>
      <c r="L277" s="223"/>
      <c r="M277" s="224"/>
      <c r="N277" s="225"/>
      <c r="O277" s="225"/>
      <c r="P277" s="225"/>
      <c r="Q277" s="225"/>
      <c r="R277" s="225"/>
      <c r="S277" s="225"/>
      <c r="T277" s="22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27" t="s">
        <v>120</v>
      </c>
      <c r="AU277" s="227" t="s">
        <v>81</v>
      </c>
      <c r="AV277" s="13" t="s">
        <v>79</v>
      </c>
      <c r="AW277" s="13" t="s">
        <v>36</v>
      </c>
      <c r="AX277" s="13" t="s">
        <v>74</v>
      </c>
      <c r="AY277" s="227" t="s">
        <v>108</v>
      </c>
    </row>
    <row r="278" s="14" customFormat="1">
      <c r="A278" s="14"/>
      <c r="B278" s="228"/>
      <c r="C278" s="229"/>
      <c r="D278" s="219" t="s">
        <v>120</v>
      </c>
      <c r="E278" s="230" t="s">
        <v>19</v>
      </c>
      <c r="F278" s="231" t="s">
        <v>228</v>
      </c>
      <c r="G278" s="229"/>
      <c r="H278" s="232">
        <v>25.16</v>
      </c>
      <c r="I278" s="233"/>
      <c r="J278" s="229"/>
      <c r="K278" s="229"/>
      <c r="L278" s="234"/>
      <c r="M278" s="235"/>
      <c r="N278" s="236"/>
      <c r="O278" s="236"/>
      <c r="P278" s="236"/>
      <c r="Q278" s="236"/>
      <c r="R278" s="236"/>
      <c r="S278" s="236"/>
      <c r="T278" s="237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38" t="s">
        <v>120</v>
      </c>
      <c r="AU278" s="238" t="s">
        <v>81</v>
      </c>
      <c r="AV278" s="14" t="s">
        <v>81</v>
      </c>
      <c r="AW278" s="14" t="s">
        <v>36</v>
      </c>
      <c r="AX278" s="14" t="s">
        <v>74</v>
      </c>
      <c r="AY278" s="238" t="s">
        <v>108</v>
      </c>
    </row>
    <row r="279" s="13" customFormat="1">
      <c r="A279" s="13"/>
      <c r="B279" s="217"/>
      <c r="C279" s="218"/>
      <c r="D279" s="219" t="s">
        <v>120</v>
      </c>
      <c r="E279" s="220" t="s">
        <v>19</v>
      </c>
      <c r="F279" s="221" t="s">
        <v>229</v>
      </c>
      <c r="G279" s="218"/>
      <c r="H279" s="220" t="s">
        <v>19</v>
      </c>
      <c r="I279" s="222"/>
      <c r="J279" s="218"/>
      <c r="K279" s="218"/>
      <c r="L279" s="223"/>
      <c r="M279" s="224"/>
      <c r="N279" s="225"/>
      <c r="O279" s="225"/>
      <c r="P279" s="225"/>
      <c r="Q279" s="225"/>
      <c r="R279" s="225"/>
      <c r="S279" s="225"/>
      <c r="T279" s="226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27" t="s">
        <v>120</v>
      </c>
      <c r="AU279" s="227" t="s">
        <v>81</v>
      </c>
      <c r="AV279" s="13" t="s">
        <v>79</v>
      </c>
      <c r="AW279" s="13" t="s">
        <v>36</v>
      </c>
      <c r="AX279" s="13" t="s">
        <v>74</v>
      </c>
      <c r="AY279" s="227" t="s">
        <v>108</v>
      </c>
    </row>
    <row r="280" s="14" customFormat="1">
      <c r="A280" s="14"/>
      <c r="B280" s="228"/>
      <c r="C280" s="229"/>
      <c r="D280" s="219" t="s">
        <v>120</v>
      </c>
      <c r="E280" s="230" t="s">
        <v>19</v>
      </c>
      <c r="F280" s="231" t="s">
        <v>230</v>
      </c>
      <c r="G280" s="229"/>
      <c r="H280" s="232">
        <v>10.44</v>
      </c>
      <c r="I280" s="233"/>
      <c r="J280" s="229"/>
      <c r="K280" s="229"/>
      <c r="L280" s="234"/>
      <c r="M280" s="235"/>
      <c r="N280" s="236"/>
      <c r="O280" s="236"/>
      <c r="P280" s="236"/>
      <c r="Q280" s="236"/>
      <c r="R280" s="236"/>
      <c r="S280" s="236"/>
      <c r="T280" s="237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38" t="s">
        <v>120</v>
      </c>
      <c r="AU280" s="238" t="s">
        <v>81</v>
      </c>
      <c r="AV280" s="14" t="s">
        <v>81</v>
      </c>
      <c r="AW280" s="14" t="s">
        <v>36</v>
      </c>
      <c r="AX280" s="14" t="s">
        <v>74</v>
      </c>
      <c r="AY280" s="238" t="s">
        <v>108</v>
      </c>
    </row>
    <row r="281" s="13" customFormat="1">
      <c r="A281" s="13"/>
      <c r="B281" s="217"/>
      <c r="C281" s="218"/>
      <c r="D281" s="219" t="s">
        <v>120</v>
      </c>
      <c r="E281" s="220" t="s">
        <v>19</v>
      </c>
      <c r="F281" s="221" t="s">
        <v>231</v>
      </c>
      <c r="G281" s="218"/>
      <c r="H281" s="220" t="s">
        <v>19</v>
      </c>
      <c r="I281" s="222"/>
      <c r="J281" s="218"/>
      <c r="K281" s="218"/>
      <c r="L281" s="223"/>
      <c r="M281" s="224"/>
      <c r="N281" s="225"/>
      <c r="O281" s="225"/>
      <c r="P281" s="225"/>
      <c r="Q281" s="225"/>
      <c r="R281" s="225"/>
      <c r="S281" s="225"/>
      <c r="T281" s="226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27" t="s">
        <v>120</v>
      </c>
      <c r="AU281" s="227" t="s">
        <v>81</v>
      </c>
      <c r="AV281" s="13" t="s">
        <v>79</v>
      </c>
      <c r="AW281" s="13" t="s">
        <v>36</v>
      </c>
      <c r="AX281" s="13" t="s">
        <v>74</v>
      </c>
      <c r="AY281" s="227" t="s">
        <v>108</v>
      </c>
    </row>
    <row r="282" s="14" customFormat="1">
      <c r="A282" s="14"/>
      <c r="B282" s="228"/>
      <c r="C282" s="229"/>
      <c r="D282" s="219" t="s">
        <v>120</v>
      </c>
      <c r="E282" s="230" t="s">
        <v>19</v>
      </c>
      <c r="F282" s="231" t="s">
        <v>232</v>
      </c>
      <c r="G282" s="229"/>
      <c r="H282" s="232">
        <v>31.43</v>
      </c>
      <c r="I282" s="233"/>
      <c r="J282" s="229"/>
      <c r="K282" s="229"/>
      <c r="L282" s="234"/>
      <c r="M282" s="235"/>
      <c r="N282" s="236"/>
      <c r="O282" s="236"/>
      <c r="P282" s="236"/>
      <c r="Q282" s="236"/>
      <c r="R282" s="236"/>
      <c r="S282" s="236"/>
      <c r="T282" s="237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38" t="s">
        <v>120</v>
      </c>
      <c r="AU282" s="238" t="s">
        <v>81</v>
      </c>
      <c r="AV282" s="14" t="s">
        <v>81</v>
      </c>
      <c r="AW282" s="14" t="s">
        <v>36</v>
      </c>
      <c r="AX282" s="14" t="s">
        <v>74</v>
      </c>
      <c r="AY282" s="238" t="s">
        <v>108</v>
      </c>
    </row>
    <row r="283" s="13" customFormat="1">
      <c r="A283" s="13"/>
      <c r="B283" s="217"/>
      <c r="C283" s="218"/>
      <c r="D283" s="219" t="s">
        <v>120</v>
      </c>
      <c r="E283" s="220" t="s">
        <v>19</v>
      </c>
      <c r="F283" s="221" t="s">
        <v>233</v>
      </c>
      <c r="G283" s="218"/>
      <c r="H283" s="220" t="s">
        <v>19</v>
      </c>
      <c r="I283" s="222"/>
      <c r="J283" s="218"/>
      <c r="K283" s="218"/>
      <c r="L283" s="223"/>
      <c r="M283" s="224"/>
      <c r="N283" s="225"/>
      <c r="O283" s="225"/>
      <c r="P283" s="225"/>
      <c r="Q283" s="225"/>
      <c r="R283" s="225"/>
      <c r="S283" s="225"/>
      <c r="T283" s="226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27" t="s">
        <v>120</v>
      </c>
      <c r="AU283" s="227" t="s">
        <v>81</v>
      </c>
      <c r="AV283" s="13" t="s">
        <v>79</v>
      </c>
      <c r="AW283" s="13" t="s">
        <v>36</v>
      </c>
      <c r="AX283" s="13" t="s">
        <v>74</v>
      </c>
      <c r="AY283" s="227" t="s">
        <v>108</v>
      </c>
    </row>
    <row r="284" s="14" customFormat="1">
      <c r="A284" s="14"/>
      <c r="B284" s="228"/>
      <c r="C284" s="229"/>
      <c r="D284" s="219" t="s">
        <v>120</v>
      </c>
      <c r="E284" s="230" t="s">
        <v>19</v>
      </c>
      <c r="F284" s="231" t="s">
        <v>234</v>
      </c>
      <c r="G284" s="229"/>
      <c r="H284" s="232">
        <v>58.109999999999999</v>
      </c>
      <c r="I284" s="233"/>
      <c r="J284" s="229"/>
      <c r="K284" s="229"/>
      <c r="L284" s="234"/>
      <c r="M284" s="235"/>
      <c r="N284" s="236"/>
      <c r="O284" s="236"/>
      <c r="P284" s="236"/>
      <c r="Q284" s="236"/>
      <c r="R284" s="236"/>
      <c r="S284" s="236"/>
      <c r="T284" s="237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38" t="s">
        <v>120</v>
      </c>
      <c r="AU284" s="238" t="s">
        <v>81</v>
      </c>
      <c r="AV284" s="14" t="s">
        <v>81</v>
      </c>
      <c r="AW284" s="14" t="s">
        <v>36</v>
      </c>
      <c r="AX284" s="14" t="s">
        <v>74</v>
      </c>
      <c r="AY284" s="238" t="s">
        <v>108</v>
      </c>
    </row>
    <row r="285" s="13" customFormat="1">
      <c r="A285" s="13"/>
      <c r="B285" s="217"/>
      <c r="C285" s="218"/>
      <c r="D285" s="219" t="s">
        <v>120</v>
      </c>
      <c r="E285" s="220" t="s">
        <v>19</v>
      </c>
      <c r="F285" s="221" t="s">
        <v>235</v>
      </c>
      <c r="G285" s="218"/>
      <c r="H285" s="220" t="s">
        <v>19</v>
      </c>
      <c r="I285" s="222"/>
      <c r="J285" s="218"/>
      <c r="K285" s="218"/>
      <c r="L285" s="223"/>
      <c r="M285" s="224"/>
      <c r="N285" s="225"/>
      <c r="O285" s="225"/>
      <c r="P285" s="225"/>
      <c r="Q285" s="225"/>
      <c r="R285" s="225"/>
      <c r="S285" s="225"/>
      <c r="T285" s="22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27" t="s">
        <v>120</v>
      </c>
      <c r="AU285" s="227" t="s">
        <v>81</v>
      </c>
      <c r="AV285" s="13" t="s">
        <v>79</v>
      </c>
      <c r="AW285" s="13" t="s">
        <v>36</v>
      </c>
      <c r="AX285" s="13" t="s">
        <v>74</v>
      </c>
      <c r="AY285" s="227" t="s">
        <v>108</v>
      </c>
    </row>
    <row r="286" s="14" customFormat="1">
      <c r="A286" s="14"/>
      <c r="B286" s="228"/>
      <c r="C286" s="229"/>
      <c r="D286" s="219" t="s">
        <v>120</v>
      </c>
      <c r="E286" s="230" t="s">
        <v>19</v>
      </c>
      <c r="F286" s="231" t="s">
        <v>236</v>
      </c>
      <c r="G286" s="229"/>
      <c r="H286" s="232">
        <v>84.859999999999999</v>
      </c>
      <c r="I286" s="233"/>
      <c r="J286" s="229"/>
      <c r="K286" s="229"/>
      <c r="L286" s="234"/>
      <c r="M286" s="235"/>
      <c r="N286" s="236"/>
      <c r="O286" s="236"/>
      <c r="P286" s="236"/>
      <c r="Q286" s="236"/>
      <c r="R286" s="236"/>
      <c r="S286" s="236"/>
      <c r="T286" s="237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38" t="s">
        <v>120</v>
      </c>
      <c r="AU286" s="238" t="s">
        <v>81</v>
      </c>
      <c r="AV286" s="14" t="s">
        <v>81</v>
      </c>
      <c r="AW286" s="14" t="s">
        <v>36</v>
      </c>
      <c r="AX286" s="14" t="s">
        <v>74</v>
      </c>
      <c r="AY286" s="238" t="s">
        <v>108</v>
      </c>
    </row>
    <row r="287" s="13" customFormat="1">
      <c r="A287" s="13"/>
      <c r="B287" s="217"/>
      <c r="C287" s="218"/>
      <c r="D287" s="219" t="s">
        <v>120</v>
      </c>
      <c r="E287" s="220" t="s">
        <v>19</v>
      </c>
      <c r="F287" s="221" t="s">
        <v>237</v>
      </c>
      <c r="G287" s="218"/>
      <c r="H287" s="220" t="s">
        <v>19</v>
      </c>
      <c r="I287" s="222"/>
      <c r="J287" s="218"/>
      <c r="K287" s="218"/>
      <c r="L287" s="223"/>
      <c r="M287" s="224"/>
      <c r="N287" s="225"/>
      <c r="O287" s="225"/>
      <c r="P287" s="225"/>
      <c r="Q287" s="225"/>
      <c r="R287" s="225"/>
      <c r="S287" s="225"/>
      <c r="T287" s="226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27" t="s">
        <v>120</v>
      </c>
      <c r="AU287" s="227" t="s">
        <v>81</v>
      </c>
      <c r="AV287" s="13" t="s">
        <v>79</v>
      </c>
      <c r="AW287" s="13" t="s">
        <v>36</v>
      </c>
      <c r="AX287" s="13" t="s">
        <v>74</v>
      </c>
      <c r="AY287" s="227" t="s">
        <v>108</v>
      </c>
    </row>
    <row r="288" s="14" customFormat="1">
      <c r="A288" s="14"/>
      <c r="B288" s="228"/>
      <c r="C288" s="229"/>
      <c r="D288" s="219" t="s">
        <v>120</v>
      </c>
      <c r="E288" s="230" t="s">
        <v>19</v>
      </c>
      <c r="F288" s="231" t="s">
        <v>238</v>
      </c>
      <c r="G288" s="229"/>
      <c r="H288" s="232">
        <v>4.6699999999999999</v>
      </c>
      <c r="I288" s="233"/>
      <c r="J288" s="229"/>
      <c r="K288" s="229"/>
      <c r="L288" s="234"/>
      <c r="M288" s="235"/>
      <c r="N288" s="236"/>
      <c r="O288" s="236"/>
      <c r="P288" s="236"/>
      <c r="Q288" s="236"/>
      <c r="R288" s="236"/>
      <c r="S288" s="236"/>
      <c r="T288" s="237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38" t="s">
        <v>120</v>
      </c>
      <c r="AU288" s="238" t="s">
        <v>81</v>
      </c>
      <c r="AV288" s="14" t="s">
        <v>81</v>
      </c>
      <c r="AW288" s="14" t="s">
        <v>36</v>
      </c>
      <c r="AX288" s="14" t="s">
        <v>74</v>
      </c>
      <c r="AY288" s="238" t="s">
        <v>108</v>
      </c>
    </row>
    <row r="289" s="15" customFormat="1">
      <c r="A289" s="15"/>
      <c r="B289" s="239"/>
      <c r="C289" s="240"/>
      <c r="D289" s="219" t="s">
        <v>120</v>
      </c>
      <c r="E289" s="241" t="s">
        <v>19</v>
      </c>
      <c r="F289" s="242" t="s">
        <v>131</v>
      </c>
      <c r="G289" s="240"/>
      <c r="H289" s="243">
        <v>307.91000000000003</v>
      </c>
      <c r="I289" s="244"/>
      <c r="J289" s="240"/>
      <c r="K289" s="240"/>
      <c r="L289" s="245"/>
      <c r="M289" s="246"/>
      <c r="N289" s="247"/>
      <c r="O289" s="247"/>
      <c r="P289" s="247"/>
      <c r="Q289" s="247"/>
      <c r="R289" s="247"/>
      <c r="S289" s="247"/>
      <c r="T289" s="248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49" t="s">
        <v>120</v>
      </c>
      <c r="AU289" s="249" t="s">
        <v>81</v>
      </c>
      <c r="AV289" s="15" t="s">
        <v>132</v>
      </c>
      <c r="AW289" s="15" t="s">
        <v>36</v>
      </c>
      <c r="AX289" s="15" t="s">
        <v>79</v>
      </c>
      <c r="AY289" s="249" t="s">
        <v>108</v>
      </c>
    </row>
    <row r="290" s="2" customFormat="1" ht="24.15" customHeight="1">
      <c r="A290" s="40"/>
      <c r="B290" s="41"/>
      <c r="C290" s="199" t="s">
        <v>262</v>
      </c>
      <c r="D290" s="199" t="s">
        <v>111</v>
      </c>
      <c r="E290" s="200" t="s">
        <v>207</v>
      </c>
      <c r="F290" s="201" t="s">
        <v>208</v>
      </c>
      <c r="G290" s="202" t="s">
        <v>149</v>
      </c>
      <c r="H290" s="203">
        <v>307.91000000000003</v>
      </c>
      <c r="I290" s="204"/>
      <c r="J290" s="205">
        <f>ROUND(I290*H290,2)</f>
        <v>0</v>
      </c>
      <c r="K290" s="201" t="s">
        <v>115</v>
      </c>
      <c r="L290" s="46"/>
      <c r="M290" s="206" t="s">
        <v>19</v>
      </c>
      <c r="N290" s="207" t="s">
        <v>45</v>
      </c>
      <c r="O290" s="86"/>
      <c r="P290" s="208">
        <f>O290*H290</f>
        <v>0</v>
      </c>
      <c r="Q290" s="208">
        <v>0.00013999999999999999</v>
      </c>
      <c r="R290" s="208">
        <f>Q290*H290</f>
        <v>0.043107399999999997</v>
      </c>
      <c r="S290" s="208">
        <v>0</v>
      </c>
      <c r="T290" s="209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10" t="s">
        <v>116</v>
      </c>
      <c r="AT290" s="210" t="s">
        <v>111</v>
      </c>
      <c r="AU290" s="210" t="s">
        <v>81</v>
      </c>
      <c r="AY290" s="19" t="s">
        <v>108</v>
      </c>
      <c r="BE290" s="211">
        <f>IF(N290="základní",J290,0)</f>
        <v>0</v>
      </c>
      <c r="BF290" s="211">
        <f>IF(N290="snížená",J290,0)</f>
        <v>0</v>
      </c>
      <c r="BG290" s="211">
        <f>IF(N290="zákl. přenesená",J290,0)</f>
        <v>0</v>
      </c>
      <c r="BH290" s="211">
        <f>IF(N290="sníž. přenesená",J290,0)</f>
        <v>0</v>
      </c>
      <c r="BI290" s="211">
        <f>IF(N290="nulová",J290,0)</f>
        <v>0</v>
      </c>
      <c r="BJ290" s="19" t="s">
        <v>79</v>
      </c>
      <c r="BK290" s="211">
        <f>ROUND(I290*H290,2)</f>
        <v>0</v>
      </c>
      <c r="BL290" s="19" t="s">
        <v>116</v>
      </c>
      <c r="BM290" s="210" t="s">
        <v>263</v>
      </c>
    </row>
    <row r="291" s="2" customFormat="1">
      <c r="A291" s="40"/>
      <c r="B291" s="41"/>
      <c r="C291" s="42"/>
      <c r="D291" s="212" t="s">
        <v>118</v>
      </c>
      <c r="E291" s="42"/>
      <c r="F291" s="213" t="s">
        <v>210</v>
      </c>
      <c r="G291" s="42"/>
      <c r="H291" s="42"/>
      <c r="I291" s="214"/>
      <c r="J291" s="42"/>
      <c r="K291" s="42"/>
      <c r="L291" s="46"/>
      <c r="M291" s="215"/>
      <c r="N291" s="216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118</v>
      </c>
      <c r="AU291" s="19" t="s">
        <v>81</v>
      </c>
    </row>
    <row r="292" s="2" customFormat="1">
      <c r="A292" s="40"/>
      <c r="B292" s="41"/>
      <c r="C292" s="42"/>
      <c r="D292" s="219" t="s">
        <v>142</v>
      </c>
      <c r="E292" s="42"/>
      <c r="F292" s="250" t="s">
        <v>264</v>
      </c>
      <c r="G292" s="42"/>
      <c r="H292" s="42"/>
      <c r="I292" s="214"/>
      <c r="J292" s="42"/>
      <c r="K292" s="42"/>
      <c r="L292" s="46"/>
      <c r="M292" s="215"/>
      <c r="N292" s="216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142</v>
      </c>
      <c r="AU292" s="19" t="s">
        <v>81</v>
      </c>
    </row>
    <row r="293" s="13" customFormat="1">
      <c r="A293" s="13"/>
      <c r="B293" s="217"/>
      <c r="C293" s="218"/>
      <c r="D293" s="219" t="s">
        <v>120</v>
      </c>
      <c r="E293" s="220" t="s">
        <v>19</v>
      </c>
      <c r="F293" s="221" t="s">
        <v>223</v>
      </c>
      <c r="G293" s="218"/>
      <c r="H293" s="220" t="s">
        <v>19</v>
      </c>
      <c r="I293" s="222"/>
      <c r="J293" s="218"/>
      <c r="K293" s="218"/>
      <c r="L293" s="223"/>
      <c r="M293" s="224"/>
      <c r="N293" s="225"/>
      <c r="O293" s="225"/>
      <c r="P293" s="225"/>
      <c r="Q293" s="225"/>
      <c r="R293" s="225"/>
      <c r="S293" s="225"/>
      <c r="T293" s="226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27" t="s">
        <v>120</v>
      </c>
      <c r="AU293" s="227" t="s">
        <v>81</v>
      </c>
      <c r="AV293" s="13" t="s">
        <v>79</v>
      </c>
      <c r="AW293" s="13" t="s">
        <v>36</v>
      </c>
      <c r="AX293" s="13" t="s">
        <v>74</v>
      </c>
      <c r="AY293" s="227" t="s">
        <v>108</v>
      </c>
    </row>
    <row r="294" s="14" customFormat="1">
      <c r="A294" s="14"/>
      <c r="B294" s="228"/>
      <c r="C294" s="229"/>
      <c r="D294" s="219" t="s">
        <v>120</v>
      </c>
      <c r="E294" s="230" t="s">
        <v>19</v>
      </c>
      <c r="F294" s="231" t="s">
        <v>224</v>
      </c>
      <c r="G294" s="229"/>
      <c r="H294" s="232">
        <v>47.170000000000002</v>
      </c>
      <c r="I294" s="233"/>
      <c r="J294" s="229"/>
      <c r="K294" s="229"/>
      <c r="L294" s="234"/>
      <c r="M294" s="235"/>
      <c r="N294" s="236"/>
      <c r="O294" s="236"/>
      <c r="P294" s="236"/>
      <c r="Q294" s="236"/>
      <c r="R294" s="236"/>
      <c r="S294" s="236"/>
      <c r="T294" s="237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38" t="s">
        <v>120</v>
      </c>
      <c r="AU294" s="238" t="s">
        <v>81</v>
      </c>
      <c r="AV294" s="14" t="s">
        <v>81</v>
      </c>
      <c r="AW294" s="14" t="s">
        <v>36</v>
      </c>
      <c r="AX294" s="14" t="s">
        <v>74</v>
      </c>
      <c r="AY294" s="238" t="s">
        <v>108</v>
      </c>
    </row>
    <row r="295" s="13" customFormat="1">
      <c r="A295" s="13"/>
      <c r="B295" s="217"/>
      <c r="C295" s="218"/>
      <c r="D295" s="219" t="s">
        <v>120</v>
      </c>
      <c r="E295" s="220" t="s">
        <v>19</v>
      </c>
      <c r="F295" s="221" t="s">
        <v>225</v>
      </c>
      <c r="G295" s="218"/>
      <c r="H295" s="220" t="s">
        <v>19</v>
      </c>
      <c r="I295" s="222"/>
      <c r="J295" s="218"/>
      <c r="K295" s="218"/>
      <c r="L295" s="223"/>
      <c r="M295" s="224"/>
      <c r="N295" s="225"/>
      <c r="O295" s="225"/>
      <c r="P295" s="225"/>
      <c r="Q295" s="225"/>
      <c r="R295" s="225"/>
      <c r="S295" s="225"/>
      <c r="T295" s="226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27" t="s">
        <v>120</v>
      </c>
      <c r="AU295" s="227" t="s">
        <v>81</v>
      </c>
      <c r="AV295" s="13" t="s">
        <v>79</v>
      </c>
      <c r="AW295" s="13" t="s">
        <v>36</v>
      </c>
      <c r="AX295" s="13" t="s">
        <v>74</v>
      </c>
      <c r="AY295" s="227" t="s">
        <v>108</v>
      </c>
    </row>
    <row r="296" s="14" customFormat="1">
      <c r="A296" s="14"/>
      <c r="B296" s="228"/>
      <c r="C296" s="229"/>
      <c r="D296" s="219" t="s">
        <v>120</v>
      </c>
      <c r="E296" s="230" t="s">
        <v>19</v>
      </c>
      <c r="F296" s="231" t="s">
        <v>226</v>
      </c>
      <c r="G296" s="229"/>
      <c r="H296" s="232">
        <v>46.07</v>
      </c>
      <c r="I296" s="233"/>
      <c r="J296" s="229"/>
      <c r="K296" s="229"/>
      <c r="L296" s="234"/>
      <c r="M296" s="235"/>
      <c r="N296" s="236"/>
      <c r="O296" s="236"/>
      <c r="P296" s="236"/>
      <c r="Q296" s="236"/>
      <c r="R296" s="236"/>
      <c r="S296" s="236"/>
      <c r="T296" s="237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38" t="s">
        <v>120</v>
      </c>
      <c r="AU296" s="238" t="s">
        <v>81</v>
      </c>
      <c r="AV296" s="14" t="s">
        <v>81</v>
      </c>
      <c r="AW296" s="14" t="s">
        <v>36</v>
      </c>
      <c r="AX296" s="14" t="s">
        <v>74</v>
      </c>
      <c r="AY296" s="238" t="s">
        <v>108</v>
      </c>
    </row>
    <row r="297" s="13" customFormat="1">
      <c r="A297" s="13"/>
      <c r="B297" s="217"/>
      <c r="C297" s="218"/>
      <c r="D297" s="219" t="s">
        <v>120</v>
      </c>
      <c r="E297" s="220" t="s">
        <v>19</v>
      </c>
      <c r="F297" s="221" t="s">
        <v>227</v>
      </c>
      <c r="G297" s="218"/>
      <c r="H297" s="220" t="s">
        <v>19</v>
      </c>
      <c r="I297" s="222"/>
      <c r="J297" s="218"/>
      <c r="K297" s="218"/>
      <c r="L297" s="223"/>
      <c r="M297" s="224"/>
      <c r="N297" s="225"/>
      <c r="O297" s="225"/>
      <c r="P297" s="225"/>
      <c r="Q297" s="225"/>
      <c r="R297" s="225"/>
      <c r="S297" s="225"/>
      <c r="T297" s="226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27" t="s">
        <v>120</v>
      </c>
      <c r="AU297" s="227" t="s">
        <v>81</v>
      </c>
      <c r="AV297" s="13" t="s">
        <v>79</v>
      </c>
      <c r="AW297" s="13" t="s">
        <v>36</v>
      </c>
      <c r="AX297" s="13" t="s">
        <v>74</v>
      </c>
      <c r="AY297" s="227" t="s">
        <v>108</v>
      </c>
    </row>
    <row r="298" s="14" customFormat="1">
      <c r="A298" s="14"/>
      <c r="B298" s="228"/>
      <c r="C298" s="229"/>
      <c r="D298" s="219" t="s">
        <v>120</v>
      </c>
      <c r="E298" s="230" t="s">
        <v>19</v>
      </c>
      <c r="F298" s="231" t="s">
        <v>228</v>
      </c>
      <c r="G298" s="229"/>
      <c r="H298" s="232">
        <v>25.16</v>
      </c>
      <c r="I298" s="233"/>
      <c r="J298" s="229"/>
      <c r="K298" s="229"/>
      <c r="L298" s="234"/>
      <c r="M298" s="235"/>
      <c r="N298" s="236"/>
      <c r="O298" s="236"/>
      <c r="P298" s="236"/>
      <c r="Q298" s="236"/>
      <c r="R298" s="236"/>
      <c r="S298" s="236"/>
      <c r="T298" s="237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38" t="s">
        <v>120</v>
      </c>
      <c r="AU298" s="238" t="s">
        <v>81</v>
      </c>
      <c r="AV298" s="14" t="s">
        <v>81</v>
      </c>
      <c r="AW298" s="14" t="s">
        <v>36</v>
      </c>
      <c r="AX298" s="14" t="s">
        <v>74</v>
      </c>
      <c r="AY298" s="238" t="s">
        <v>108</v>
      </c>
    </row>
    <row r="299" s="13" customFormat="1">
      <c r="A299" s="13"/>
      <c r="B299" s="217"/>
      <c r="C299" s="218"/>
      <c r="D299" s="219" t="s">
        <v>120</v>
      </c>
      <c r="E299" s="220" t="s">
        <v>19</v>
      </c>
      <c r="F299" s="221" t="s">
        <v>229</v>
      </c>
      <c r="G299" s="218"/>
      <c r="H299" s="220" t="s">
        <v>19</v>
      </c>
      <c r="I299" s="222"/>
      <c r="J299" s="218"/>
      <c r="K299" s="218"/>
      <c r="L299" s="223"/>
      <c r="M299" s="224"/>
      <c r="N299" s="225"/>
      <c r="O299" s="225"/>
      <c r="P299" s="225"/>
      <c r="Q299" s="225"/>
      <c r="R299" s="225"/>
      <c r="S299" s="225"/>
      <c r="T299" s="22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27" t="s">
        <v>120</v>
      </c>
      <c r="AU299" s="227" t="s">
        <v>81</v>
      </c>
      <c r="AV299" s="13" t="s">
        <v>79</v>
      </c>
      <c r="AW299" s="13" t="s">
        <v>36</v>
      </c>
      <c r="AX299" s="13" t="s">
        <v>74</v>
      </c>
      <c r="AY299" s="227" t="s">
        <v>108</v>
      </c>
    </row>
    <row r="300" s="14" customFormat="1">
      <c r="A300" s="14"/>
      <c r="B300" s="228"/>
      <c r="C300" s="229"/>
      <c r="D300" s="219" t="s">
        <v>120</v>
      </c>
      <c r="E300" s="230" t="s">
        <v>19</v>
      </c>
      <c r="F300" s="231" t="s">
        <v>230</v>
      </c>
      <c r="G300" s="229"/>
      <c r="H300" s="232">
        <v>10.44</v>
      </c>
      <c r="I300" s="233"/>
      <c r="J300" s="229"/>
      <c r="K300" s="229"/>
      <c r="L300" s="234"/>
      <c r="M300" s="235"/>
      <c r="N300" s="236"/>
      <c r="O300" s="236"/>
      <c r="P300" s="236"/>
      <c r="Q300" s="236"/>
      <c r="R300" s="236"/>
      <c r="S300" s="236"/>
      <c r="T300" s="237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38" t="s">
        <v>120</v>
      </c>
      <c r="AU300" s="238" t="s">
        <v>81</v>
      </c>
      <c r="AV300" s="14" t="s">
        <v>81</v>
      </c>
      <c r="AW300" s="14" t="s">
        <v>36</v>
      </c>
      <c r="AX300" s="14" t="s">
        <v>74</v>
      </c>
      <c r="AY300" s="238" t="s">
        <v>108</v>
      </c>
    </row>
    <row r="301" s="13" customFormat="1">
      <c r="A301" s="13"/>
      <c r="B301" s="217"/>
      <c r="C301" s="218"/>
      <c r="D301" s="219" t="s">
        <v>120</v>
      </c>
      <c r="E301" s="220" t="s">
        <v>19</v>
      </c>
      <c r="F301" s="221" t="s">
        <v>231</v>
      </c>
      <c r="G301" s="218"/>
      <c r="H301" s="220" t="s">
        <v>19</v>
      </c>
      <c r="I301" s="222"/>
      <c r="J301" s="218"/>
      <c r="K301" s="218"/>
      <c r="L301" s="223"/>
      <c r="M301" s="224"/>
      <c r="N301" s="225"/>
      <c r="O301" s="225"/>
      <c r="P301" s="225"/>
      <c r="Q301" s="225"/>
      <c r="R301" s="225"/>
      <c r="S301" s="225"/>
      <c r="T301" s="226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27" t="s">
        <v>120</v>
      </c>
      <c r="AU301" s="227" t="s">
        <v>81</v>
      </c>
      <c r="AV301" s="13" t="s">
        <v>79</v>
      </c>
      <c r="AW301" s="13" t="s">
        <v>36</v>
      </c>
      <c r="AX301" s="13" t="s">
        <v>74</v>
      </c>
      <c r="AY301" s="227" t="s">
        <v>108</v>
      </c>
    </row>
    <row r="302" s="14" customFormat="1">
      <c r="A302" s="14"/>
      <c r="B302" s="228"/>
      <c r="C302" s="229"/>
      <c r="D302" s="219" t="s">
        <v>120</v>
      </c>
      <c r="E302" s="230" t="s">
        <v>19</v>
      </c>
      <c r="F302" s="231" t="s">
        <v>232</v>
      </c>
      <c r="G302" s="229"/>
      <c r="H302" s="232">
        <v>31.43</v>
      </c>
      <c r="I302" s="233"/>
      <c r="J302" s="229"/>
      <c r="K302" s="229"/>
      <c r="L302" s="234"/>
      <c r="M302" s="235"/>
      <c r="N302" s="236"/>
      <c r="O302" s="236"/>
      <c r="P302" s="236"/>
      <c r="Q302" s="236"/>
      <c r="R302" s="236"/>
      <c r="S302" s="236"/>
      <c r="T302" s="237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38" t="s">
        <v>120</v>
      </c>
      <c r="AU302" s="238" t="s">
        <v>81</v>
      </c>
      <c r="AV302" s="14" t="s">
        <v>81</v>
      </c>
      <c r="AW302" s="14" t="s">
        <v>36</v>
      </c>
      <c r="AX302" s="14" t="s">
        <v>74</v>
      </c>
      <c r="AY302" s="238" t="s">
        <v>108</v>
      </c>
    </row>
    <row r="303" s="13" customFormat="1">
      <c r="A303" s="13"/>
      <c r="B303" s="217"/>
      <c r="C303" s="218"/>
      <c r="D303" s="219" t="s">
        <v>120</v>
      </c>
      <c r="E303" s="220" t="s">
        <v>19</v>
      </c>
      <c r="F303" s="221" t="s">
        <v>233</v>
      </c>
      <c r="G303" s="218"/>
      <c r="H303" s="220" t="s">
        <v>19</v>
      </c>
      <c r="I303" s="222"/>
      <c r="J303" s="218"/>
      <c r="K303" s="218"/>
      <c r="L303" s="223"/>
      <c r="M303" s="224"/>
      <c r="N303" s="225"/>
      <c r="O303" s="225"/>
      <c r="P303" s="225"/>
      <c r="Q303" s="225"/>
      <c r="R303" s="225"/>
      <c r="S303" s="225"/>
      <c r="T303" s="226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27" t="s">
        <v>120</v>
      </c>
      <c r="AU303" s="227" t="s">
        <v>81</v>
      </c>
      <c r="AV303" s="13" t="s">
        <v>79</v>
      </c>
      <c r="AW303" s="13" t="s">
        <v>36</v>
      </c>
      <c r="AX303" s="13" t="s">
        <v>74</v>
      </c>
      <c r="AY303" s="227" t="s">
        <v>108</v>
      </c>
    </row>
    <row r="304" s="14" customFormat="1">
      <c r="A304" s="14"/>
      <c r="B304" s="228"/>
      <c r="C304" s="229"/>
      <c r="D304" s="219" t="s">
        <v>120</v>
      </c>
      <c r="E304" s="230" t="s">
        <v>19</v>
      </c>
      <c r="F304" s="231" t="s">
        <v>234</v>
      </c>
      <c r="G304" s="229"/>
      <c r="H304" s="232">
        <v>58.109999999999999</v>
      </c>
      <c r="I304" s="233"/>
      <c r="J304" s="229"/>
      <c r="K304" s="229"/>
      <c r="L304" s="234"/>
      <c r="M304" s="235"/>
      <c r="N304" s="236"/>
      <c r="O304" s="236"/>
      <c r="P304" s="236"/>
      <c r="Q304" s="236"/>
      <c r="R304" s="236"/>
      <c r="S304" s="236"/>
      <c r="T304" s="237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38" t="s">
        <v>120</v>
      </c>
      <c r="AU304" s="238" t="s">
        <v>81</v>
      </c>
      <c r="AV304" s="14" t="s">
        <v>81</v>
      </c>
      <c r="AW304" s="14" t="s">
        <v>36</v>
      </c>
      <c r="AX304" s="14" t="s">
        <v>74</v>
      </c>
      <c r="AY304" s="238" t="s">
        <v>108</v>
      </c>
    </row>
    <row r="305" s="13" customFormat="1">
      <c r="A305" s="13"/>
      <c r="B305" s="217"/>
      <c r="C305" s="218"/>
      <c r="D305" s="219" t="s">
        <v>120</v>
      </c>
      <c r="E305" s="220" t="s">
        <v>19</v>
      </c>
      <c r="F305" s="221" t="s">
        <v>235</v>
      </c>
      <c r="G305" s="218"/>
      <c r="H305" s="220" t="s">
        <v>19</v>
      </c>
      <c r="I305" s="222"/>
      <c r="J305" s="218"/>
      <c r="K305" s="218"/>
      <c r="L305" s="223"/>
      <c r="M305" s="224"/>
      <c r="N305" s="225"/>
      <c r="O305" s="225"/>
      <c r="P305" s="225"/>
      <c r="Q305" s="225"/>
      <c r="R305" s="225"/>
      <c r="S305" s="225"/>
      <c r="T305" s="226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27" t="s">
        <v>120</v>
      </c>
      <c r="AU305" s="227" t="s">
        <v>81</v>
      </c>
      <c r="AV305" s="13" t="s">
        <v>79</v>
      </c>
      <c r="AW305" s="13" t="s">
        <v>36</v>
      </c>
      <c r="AX305" s="13" t="s">
        <v>74</v>
      </c>
      <c r="AY305" s="227" t="s">
        <v>108</v>
      </c>
    </row>
    <row r="306" s="14" customFormat="1">
      <c r="A306" s="14"/>
      <c r="B306" s="228"/>
      <c r="C306" s="229"/>
      <c r="D306" s="219" t="s">
        <v>120</v>
      </c>
      <c r="E306" s="230" t="s">
        <v>19</v>
      </c>
      <c r="F306" s="231" t="s">
        <v>236</v>
      </c>
      <c r="G306" s="229"/>
      <c r="H306" s="232">
        <v>84.859999999999999</v>
      </c>
      <c r="I306" s="233"/>
      <c r="J306" s="229"/>
      <c r="K306" s="229"/>
      <c r="L306" s="234"/>
      <c r="M306" s="235"/>
      <c r="N306" s="236"/>
      <c r="O306" s="236"/>
      <c r="P306" s="236"/>
      <c r="Q306" s="236"/>
      <c r="R306" s="236"/>
      <c r="S306" s="236"/>
      <c r="T306" s="237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38" t="s">
        <v>120</v>
      </c>
      <c r="AU306" s="238" t="s">
        <v>81</v>
      </c>
      <c r="AV306" s="14" t="s">
        <v>81</v>
      </c>
      <c r="AW306" s="14" t="s">
        <v>36</v>
      </c>
      <c r="AX306" s="14" t="s">
        <v>74</v>
      </c>
      <c r="AY306" s="238" t="s">
        <v>108</v>
      </c>
    </row>
    <row r="307" s="13" customFormat="1">
      <c r="A307" s="13"/>
      <c r="B307" s="217"/>
      <c r="C307" s="218"/>
      <c r="D307" s="219" t="s">
        <v>120</v>
      </c>
      <c r="E307" s="220" t="s">
        <v>19</v>
      </c>
      <c r="F307" s="221" t="s">
        <v>237</v>
      </c>
      <c r="G307" s="218"/>
      <c r="H307" s="220" t="s">
        <v>19</v>
      </c>
      <c r="I307" s="222"/>
      <c r="J307" s="218"/>
      <c r="K307" s="218"/>
      <c r="L307" s="223"/>
      <c r="M307" s="224"/>
      <c r="N307" s="225"/>
      <c r="O307" s="225"/>
      <c r="P307" s="225"/>
      <c r="Q307" s="225"/>
      <c r="R307" s="225"/>
      <c r="S307" s="225"/>
      <c r="T307" s="226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27" t="s">
        <v>120</v>
      </c>
      <c r="AU307" s="227" t="s">
        <v>81</v>
      </c>
      <c r="AV307" s="13" t="s">
        <v>79</v>
      </c>
      <c r="AW307" s="13" t="s">
        <v>36</v>
      </c>
      <c r="AX307" s="13" t="s">
        <v>74</v>
      </c>
      <c r="AY307" s="227" t="s">
        <v>108</v>
      </c>
    </row>
    <row r="308" s="14" customFormat="1">
      <c r="A308" s="14"/>
      <c r="B308" s="228"/>
      <c r="C308" s="229"/>
      <c r="D308" s="219" t="s">
        <v>120</v>
      </c>
      <c r="E308" s="230" t="s">
        <v>19</v>
      </c>
      <c r="F308" s="231" t="s">
        <v>238</v>
      </c>
      <c r="G308" s="229"/>
      <c r="H308" s="232">
        <v>4.6699999999999999</v>
      </c>
      <c r="I308" s="233"/>
      <c r="J308" s="229"/>
      <c r="K308" s="229"/>
      <c r="L308" s="234"/>
      <c r="M308" s="235"/>
      <c r="N308" s="236"/>
      <c r="O308" s="236"/>
      <c r="P308" s="236"/>
      <c r="Q308" s="236"/>
      <c r="R308" s="236"/>
      <c r="S308" s="236"/>
      <c r="T308" s="237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38" t="s">
        <v>120</v>
      </c>
      <c r="AU308" s="238" t="s">
        <v>81</v>
      </c>
      <c r="AV308" s="14" t="s">
        <v>81</v>
      </c>
      <c r="AW308" s="14" t="s">
        <v>36</v>
      </c>
      <c r="AX308" s="14" t="s">
        <v>74</v>
      </c>
      <c r="AY308" s="238" t="s">
        <v>108</v>
      </c>
    </row>
    <row r="309" s="15" customFormat="1">
      <c r="A309" s="15"/>
      <c r="B309" s="239"/>
      <c r="C309" s="240"/>
      <c r="D309" s="219" t="s">
        <v>120</v>
      </c>
      <c r="E309" s="241" t="s">
        <v>19</v>
      </c>
      <c r="F309" s="242" t="s">
        <v>131</v>
      </c>
      <c r="G309" s="240"/>
      <c r="H309" s="243">
        <v>307.91000000000003</v>
      </c>
      <c r="I309" s="244"/>
      <c r="J309" s="240"/>
      <c r="K309" s="240"/>
      <c r="L309" s="245"/>
      <c r="M309" s="246"/>
      <c r="N309" s="247"/>
      <c r="O309" s="247"/>
      <c r="P309" s="247"/>
      <c r="Q309" s="247"/>
      <c r="R309" s="247"/>
      <c r="S309" s="247"/>
      <c r="T309" s="248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49" t="s">
        <v>120</v>
      </c>
      <c r="AU309" s="249" t="s">
        <v>81</v>
      </c>
      <c r="AV309" s="15" t="s">
        <v>132</v>
      </c>
      <c r="AW309" s="15" t="s">
        <v>36</v>
      </c>
      <c r="AX309" s="15" t="s">
        <v>79</v>
      </c>
      <c r="AY309" s="249" t="s">
        <v>108</v>
      </c>
    </row>
    <row r="310" s="2" customFormat="1" ht="24.15" customHeight="1">
      <c r="A310" s="40"/>
      <c r="B310" s="41"/>
      <c r="C310" s="199" t="s">
        <v>265</v>
      </c>
      <c r="D310" s="199" t="s">
        <v>111</v>
      </c>
      <c r="E310" s="200" t="s">
        <v>266</v>
      </c>
      <c r="F310" s="201" t="s">
        <v>267</v>
      </c>
      <c r="G310" s="202" t="s">
        <v>149</v>
      </c>
      <c r="H310" s="203">
        <v>615.82000000000005</v>
      </c>
      <c r="I310" s="204"/>
      <c r="J310" s="205">
        <f>ROUND(I310*H310,2)</f>
        <v>0</v>
      </c>
      <c r="K310" s="201" t="s">
        <v>115</v>
      </c>
      <c r="L310" s="46"/>
      <c r="M310" s="206" t="s">
        <v>19</v>
      </c>
      <c r="N310" s="207" t="s">
        <v>45</v>
      </c>
      <c r="O310" s="86"/>
      <c r="P310" s="208">
        <f>O310*H310</f>
        <v>0</v>
      </c>
      <c r="Q310" s="208">
        <v>0.00017000000000000001</v>
      </c>
      <c r="R310" s="208">
        <f>Q310*H310</f>
        <v>0.10468940000000002</v>
      </c>
      <c r="S310" s="208">
        <v>0</v>
      </c>
      <c r="T310" s="209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10" t="s">
        <v>116</v>
      </c>
      <c r="AT310" s="210" t="s">
        <v>111</v>
      </c>
      <c r="AU310" s="210" t="s">
        <v>81</v>
      </c>
      <c r="AY310" s="19" t="s">
        <v>108</v>
      </c>
      <c r="BE310" s="211">
        <f>IF(N310="základní",J310,0)</f>
        <v>0</v>
      </c>
      <c r="BF310" s="211">
        <f>IF(N310="snížená",J310,0)</f>
        <v>0</v>
      </c>
      <c r="BG310" s="211">
        <f>IF(N310="zákl. přenesená",J310,0)</f>
        <v>0</v>
      </c>
      <c r="BH310" s="211">
        <f>IF(N310="sníž. přenesená",J310,0)</f>
        <v>0</v>
      </c>
      <c r="BI310" s="211">
        <f>IF(N310="nulová",J310,0)</f>
        <v>0</v>
      </c>
      <c r="BJ310" s="19" t="s">
        <v>79</v>
      </c>
      <c r="BK310" s="211">
        <f>ROUND(I310*H310,2)</f>
        <v>0</v>
      </c>
      <c r="BL310" s="19" t="s">
        <v>116</v>
      </c>
      <c r="BM310" s="210" t="s">
        <v>268</v>
      </c>
    </row>
    <row r="311" s="2" customFormat="1">
      <c r="A311" s="40"/>
      <c r="B311" s="41"/>
      <c r="C311" s="42"/>
      <c r="D311" s="212" t="s">
        <v>118</v>
      </c>
      <c r="E311" s="42"/>
      <c r="F311" s="213" t="s">
        <v>269</v>
      </c>
      <c r="G311" s="42"/>
      <c r="H311" s="42"/>
      <c r="I311" s="214"/>
      <c r="J311" s="42"/>
      <c r="K311" s="42"/>
      <c r="L311" s="46"/>
      <c r="M311" s="215"/>
      <c r="N311" s="216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118</v>
      </c>
      <c r="AU311" s="19" t="s">
        <v>81</v>
      </c>
    </row>
    <row r="312" s="2" customFormat="1">
      <c r="A312" s="40"/>
      <c r="B312" s="41"/>
      <c r="C312" s="42"/>
      <c r="D312" s="219" t="s">
        <v>142</v>
      </c>
      <c r="E312" s="42"/>
      <c r="F312" s="250" t="s">
        <v>216</v>
      </c>
      <c r="G312" s="42"/>
      <c r="H312" s="42"/>
      <c r="I312" s="214"/>
      <c r="J312" s="42"/>
      <c r="K312" s="42"/>
      <c r="L312" s="46"/>
      <c r="M312" s="215"/>
      <c r="N312" s="216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142</v>
      </c>
      <c r="AU312" s="19" t="s">
        <v>81</v>
      </c>
    </row>
    <row r="313" s="13" customFormat="1">
      <c r="A313" s="13"/>
      <c r="B313" s="217"/>
      <c r="C313" s="218"/>
      <c r="D313" s="219" t="s">
        <v>120</v>
      </c>
      <c r="E313" s="220" t="s">
        <v>19</v>
      </c>
      <c r="F313" s="221" t="s">
        <v>223</v>
      </c>
      <c r="G313" s="218"/>
      <c r="H313" s="220" t="s">
        <v>19</v>
      </c>
      <c r="I313" s="222"/>
      <c r="J313" s="218"/>
      <c r="K313" s="218"/>
      <c r="L313" s="223"/>
      <c r="M313" s="224"/>
      <c r="N313" s="225"/>
      <c r="O313" s="225"/>
      <c r="P313" s="225"/>
      <c r="Q313" s="225"/>
      <c r="R313" s="225"/>
      <c r="S313" s="225"/>
      <c r="T313" s="226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27" t="s">
        <v>120</v>
      </c>
      <c r="AU313" s="227" t="s">
        <v>81</v>
      </c>
      <c r="AV313" s="13" t="s">
        <v>79</v>
      </c>
      <c r="AW313" s="13" t="s">
        <v>36</v>
      </c>
      <c r="AX313" s="13" t="s">
        <v>74</v>
      </c>
      <c r="AY313" s="227" t="s">
        <v>108</v>
      </c>
    </row>
    <row r="314" s="14" customFormat="1">
      <c r="A314" s="14"/>
      <c r="B314" s="228"/>
      <c r="C314" s="229"/>
      <c r="D314" s="219" t="s">
        <v>120</v>
      </c>
      <c r="E314" s="230" t="s">
        <v>19</v>
      </c>
      <c r="F314" s="231" t="s">
        <v>224</v>
      </c>
      <c r="G314" s="229"/>
      <c r="H314" s="232">
        <v>47.170000000000002</v>
      </c>
      <c r="I314" s="233"/>
      <c r="J314" s="229"/>
      <c r="K314" s="229"/>
      <c r="L314" s="234"/>
      <c r="M314" s="235"/>
      <c r="N314" s="236"/>
      <c r="O314" s="236"/>
      <c r="P314" s="236"/>
      <c r="Q314" s="236"/>
      <c r="R314" s="236"/>
      <c r="S314" s="236"/>
      <c r="T314" s="237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38" t="s">
        <v>120</v>
      </c>
      <c r="AU314" s="238" t="s">
        <v>81</v>
      </c>
      <c r="AV314" s="14" t="s">
        <v>81</v>
      </c>
      <c r="AW314" s="14" t="s">
        <v>36</v>
      </c>
      <c r="AX314" s="14" t="s">
        <v>74</v>
      </c>
      <c r="AY314" s="238" t="s">
        <v>108</v>
      </c>
    </row>
    <row r="315" s="13" customFormat="1">
      <c r="A315" s="13"/>
      <c r="B315" s="217"/>
      <c r="C315" s="218"/>
      <c r="D315" s="219" t="s">
        <v>120</v>
      </c>
      <c r="E315" s="220" t="s">
        <v>19</v>
      </c>
      <c r="F315" s="221" t="s">
        <v>225</v>
      </c>
      <c r="G315" s="218"/>
      <c r="H315" s="220" t="s">
        <v>19</v>
      </c>
      <c r="I315" s="222"/>
      <c r="J315" s="218"/>
      <c r="K315" s="218"/>
      <c r="L315" s="223"/>
      <c r="M315" s="224"/>
      <c r="N315" s="225"/>
      <c r="O315" s="225"/>
      <c r="P315" s="225"/>
      <c r="Q315" s="225"/>
      <c r="R315" s="225"/>
      <c r="S315" s="225"/>
      <c r="T315" s="226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27" t="s">
        <v>120</v>
      </c>
      <c r="AU315" s="227" t="s">
        <v>81</v>
      </c>
      <c r="AV315" s="13" t="s">
        <v>79</v>
      </c>
      <c r="AW315" s="13" t="s">
        <v>36</v>
      </c>
      <c r="AX315" s="13" t="s">
        <v>74</v>
      </c>
      <c r="AY315" s="227" t="s">
        <v>108</v>
      </c>
    </row>
    <row r="316" s="14" customFormat="1">
      <c r="A316" s="14"/>
      <c r="B316" s="228"/>
      <c r="C316" s="229"/>
      <c r="D316" s="219" t="s">
        <v>120</v>
      </c>
      <c r="E316" s="230" t="s">
        <v>19</v>
      </c>
      <c r="F316" s="231" t="s">
        <v>226</v>
      </c>
      <c r="G316" s="229"/>
      <c r="H316" s="232">
        <v>46.07</v>
      </c>
      <c r="I316" s="233"/>
      <c r="J316" s="229"/>
      <c r="K316" s="229"/>
      <c r="L316" s="234"/>
      <c r="M316" s="235"/>
      <c r="N316" s="236"/>
      <c r="O316" s="236"/>
      <c r="P316" s="236"/>
      <c r="Q316" s="236"/>
      <c r="R316" s="236"/>
      <c r="S316" s="236"/>
      <c r="T316" s="237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38" t="s">
        <v>120</v>
      </c>
      <c r="AU316" s="238" t="s">
        <v>81</v>
      </c>
      <c r="AV316" s="14" t="s">
        <v>81</v>
      </c>
      <c r="AW316" s="14" t="s">
        <v>36</v>
      </c>
      <c r="AX316" s="14" t="s">
        <v>74</v>
      </c>
      <c r="AY316" s="238" t="s">
        <v>108</v>
      </c>
    </row>
    <row r="317" s="13" customFormat="1">
      <c r="A317" s="13"/>
      <c r="B317" s="217"/>
      <c r="C317" s="218"/>
      <c r="D317" s="219" t="s">
        <v>120</v>
      </c>
      <c r="E317" s="220" t="s">
        <v>19</v>
      </c>
      <c r="F317" s="221" t="s">
        <v>227</v>
      </c>
      <c r="G317" s="218"/>
      <c r="H317" s="220" t="s">
        <v>19</v>
      </c>
      <c r="I317" s="222"/>
      <c r="J317" s="218"/>
      <c r="K317" s="218"/>
      <c r="L317" s="223"/>
      <c r="M317" s="224"/>
      <c r="N317" s="225"/>
      <c r="O317" s="225"/>
      <c r="P317" s="225"/>
      <c r="Q317" s="225"/>
      <c r="R317" s="225"/>
      <c r="S317" s="225"/>
      <c r="T317" s="226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27" t="s">
        <v>120</v>
      </c>
      <c r="AU317" s="227" t="s">
        <v>81</v>
      </c>
      <c r="AV317" s="13" t="s">
        <v>79</v>
      </c>
      <c r="AW317" s="13" t="s">
        <v>36</v>
      </c>
      <c r="AX317" s="13" t="s">
        <v>74</v>
      </c>
      <c r="AY317" s="227" t="s">
        <v>108</v>
      </c>
    </row>
    <row r="318" s="14" customFormat="1">
      <c r="A318" s="14"/>
      <c r="B318" s="228"/>
      <c r="C318" s="229"/>
      <c r="D318" s="219" t="s">
        <v>120</v>
      </c>
      <c r="E318" s="230" t="s">
        <v>19</v>
      </c>
      <c r="F318" s="231" t="s">
        <v>228</v>
      </c>
      <c r="G318" s="229"/>
      <c r="H318" s="232">
        <v>25.16</v>
      </c>
      <c r="I318" s="233"/>
      <c r="J318" s="229"/>
      <c r="K318" s="229"/>
      <c r="L318" s="234"/>
      <c r="M318" s="235"/>
      <c r="N318" s="236"/>
      <c r="O318" s="236"/>
      <c r="P318" s="236"/>
      <c r="Q318" s="236"/>
      <c r="R318" s="236"/>
      <c r="S318" s="236"/>
      <c r="T318" s="237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38" t="s">
        <v>120</v>
      </c>
      <c r="AU318" s="238" t="s">
        <v>81</v>
      </c>
      <c r="AV318" s="14" t="s">
        <v>81</v>
      </c>
      <c r="AW318" s="14" t="s">
        <v>36</v>
      </c>
      <c r="AX318" s="14" t="s">
        <v>74</v>
      </c>
      <c r="AY318" s="238" t="s">
        <v>108</v>
      </c>
    </row>
    <row r="319" s="13" customFormat="1">
      <c r="A319" s="13"/>
      <c r="B319" s="217"/>
      <c r="C319" s="218"/>
      <c r="D319" s="219" t="s">
        <v>120</v>
      </c>
      <c r="E319" s="220" t="s">
        <v>19</v>
      </c>
      <c r="F319" s="221" t="s">
        <v>229</v>
      </c>
      <c r="G319" s="218"/>
      <c r="H319" s="220" t="s">
        <v>19</v>
      </c>
      <c r="I319" s="222"/>
      <c r="J319" s="218"/>
      <c r="K319" s="218"/>
      <c r="L319" s="223"/>
      <c r="M319" s="224"/>
      <c r="N319" s="225"/>
      <c r="O319" s="225"/>
      <c r="P319" s="225"/>
      <c r="Q319" s="225"/>
      <c r="R319" s="225"/>
      <c r="S319" s="225"/>
      <c r="T319" s="226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27" t="s">
        <v>120</v>
      </c>
      <c r="AU319" s="227" t="s">
        <v>81</v>
      </c>
      <c r="AV319" s="13" t="s">
        <v>79</v>
      </c>
      <c r="AW319" s="13" t="s">
        <v>36</v>
      </c>
      <c r="AX319" s="13" t="s">
        <v>74</v>
      </c>
      <c r="AY319" s="227" t="s">
        <v>108</v>
      </c>
    </row>
    <row r="320" s="14" customFormat="1">
      <c r="A320" s="14"/>
      <c r="B320" s="228"/>
      <c r="C320" s="229"/>
      <c r="D320" s="219" t="s">
        <v>120</v>
      </c>
      <c r="E320" s="230" t="s">
        <v>19</v>
      </c>
      <c r="F320" s="231" t="s">
        <v>230</v>
      </c>
      <c r="G320" s="229"/>
      <c r="H320" s="232">
        <v>10.44</v>
      </c>
      <c r="I320" s="233"/>
      <c r="J320" s="229"/>
      <c r="K320" s="229"/>
      <c r="L320" s="234"/>
      <c r="M320" s="235"/>
      <c r="N320" s="236"/>
      <c r="O320" s="236"/>
      <c r="P320" s="236"/>
      <c r="Q320" s="236"/>
      <c r="R320" s="236"/>
      <c r="S320" s="236"/>
      <c r="T320" s="237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38" t="s">
        <v>120</v>
      </c>
      <c r="AU320" s="238" t="s">
        <v>81</v>
      </c>
      <c r="AV320" s="14" t="s">
        <v>81</v>
      </c>
      <c r="AW320" s="14" t="s">
        <v>36</v>
      </c>
      <c r="AX320" s="14" t="s">
        <v>74</v>
      </c>
      <c r="AY320" s="238" t="s">
        <v>108</v>
      </c>
    </row>
    <row r="321" s="13" customFormat="1">
      <c r="A321" s="13"/>
      <c r="B321" s="217"/>
      <c r="C321" s="218"/>
      <c r="D321" s="219" t="s">
        <v>120</v>
      </c>
      <c r="E321" s="220" t="s">
        <v>19</v>
      </c>
      <c r="F321" s="221" t="s">
        <v>231</v>
      </c>
      <c r="G321" s="218"/>
      <c r="H321" s="220" t="s">
        <v>19</v>
      </c>
      <c r="I321" s="222"/>
      <c r="J321" s="218"/>
      <c r="K321" s="218"/>
      <c r="L321" s="223"/>
      <c r="M321" s="224"/>
      <c r="N321" s="225"/>
      <c r="O321" s="225"/>
      <c r="P321" s="225"/>
      <c r="Q321" s="225"/>
      <c r="R321" s="225"/>
      <c r="S321" s="225"/>
      <c r="T321" s="226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27" t="s">
        <v>120</v>
      </c>
      <c r="AU321" s="227" t="s">
        <v>81</v>
      </c>
      <c r="AV321" s="13" t="s">
        <v>79</v>
      </c>
      <c r="AW321" s="13" t="s">
        <v>36</v>
      </c>
      <c r="AX321" s="13" t="s">
        <v>74</v>
      </c>
      <c r="AY321" s="227" t="s">
        <v>108</v>
      </c>
    </row>
    <row r="322" s="14" customFormat="1">
      <c r="A322" s="14"/>
      <c r="B322" s="228"/>
      <c r="C322" s="229"/>
      <c r="D322" s="219" t="s">
        <v>120</v>
      </c>
      <c r="E322" s="230" t="s">
        <v>19</v>
      </c>
      <c r="F322" s="231" t="s">
        <v>232</v>
      </c>
      <c r="G322" s="229"/>
      <c r="H322" s="232">
        <v>31.43</v>
      </c>
      <c r="I322" s="233"/>
      <c r="J322" s="229"/>
      <c r="K322" s="229"/>
      <c r="L322" s="234"/>
      <c r="M322" s="235"/>
      <c r="N322" s="236"/>
      <c r="O322" s="236"/>
      <c r="P322" s="236"/>
      <c r="Q322" s="236"/>
      <c r="R322" s="236"/>
      <c r="S322" s="236"/>
      <c r="T322" s="237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38" t="s">
        <v>120</v>
      </c>
      <c r="AU322" s="238" t="s">
        <v>81</v>
      </c>
      <c r="AV322" s="14" t="s">
        <v>81</v>
      </c>
      <c r="AW322" s="14" t="s">
        <v>36</v>
      </c>
      <c r="AX322" s="14" t="s">
        <v>74</v>
      </c>
      <c r="AY322" s="238" t="s">
        <v>108</v>
      </c>
    </row>
    <row r="323" s="13" customFormat="1">
      <c r="A323" s="13"/>
      <c r="B323" s="217"/>
      <c r="C323" s="218"/>
      <c r="D323" s="219" t="s">
        <v>120</v>
      </c>
      <c r="E323" s="220" t="s">
        <v>19</v>
      </c>
      <c r="F323" s="221" t="s">
        <v>233</v>
      </c>
      <c r="G323" s="218"/>
      <c r="H323" s="220" t="s">
        <v>19</v>
      </c>
      <c r="I323" s="222"/>
      <c r="J323" s="218"/>
      <c r="K323" s="218"/>
      <c r="L323" s="223"/>
      <c r="M323" s="224"/>
      <c r="N323" s="225"/>
      <c r="O323" s="225"/>
      <c r="P323" s="225"/>
      <c r="Q323" s="225"/>
      <c r="R323" s="225"/>
      <c r="S323" s="225"/>
      <c r="T323" s="226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27" t="s">
        <v>120</v>
      </c>
      <c r="AU323" s="227" t="s">
        <v>81</v>
      </c>
      <c r="AV323" s="13" t="s">
        <v>79</v>
      </c>
      <c r="AW323" s="13" t="s">
        <v>36</v>
      </c>
      <c r="AX323" s="13" t="s">
        <v>74</v>
      </c>
      <c r="AY323" s="227" t="s">
        <v>108</v>
      </c>
    </row>
    <row r="324" s="14" customFormat="1">
      <c r="A324" s="14"/>
      <c r="B324" s="228"/>
      <c r="C324" s="229"/>
      <c r="D324" s="219" t="s">
        <v>120</v>
      </c>
      <c r="E324" s="230" t="s">
        <v>19</v>
      </c>
      <c r="F324" s="231" t="s">
        <v>234</v>
      </c>
      <c r="G324" s="229"/>
      <c r="H324" s="232">
        <v>58.109999999999999</v>
      </c>
      <c r="I324" s="233"/>
      <c r="J324" s="229"/>
      <c r="K324" s="229"/>
      <c r="L324" s="234"/>
      <c r="M324" s="235"/>
      <c r="N324" s="236"/>
      <c r="O324" s="236"/>
      <c r="P324" s="236"/>
      <c r="Q324" s="236"/>
      <c r="R324" s="236"/>
      <c r="S324" s="236"/>
      <c r="T324" s="237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38" t="s">
        <v>120</v>
      </c>
      <c r="AU324" s="238" t="s">
        <v>81</v>
      </c>
      <c r="AV324" s="14" t="s">
        <v>81</v>
      </c>
      <c r="AW324" s="14" t="s">
        <v>36</v>
      </c>
      <c r="AX324" s="14" t="s">
        <v>74</v>
      </c>
      <c r="AY324" s="238" t="s">
        <v>108</v>
      </c>
    </row>
    <row r="325" s="13" customFormat="1">
      <c r="A325" s="13"/>
      <c r="B325" s="217"/>
      <c r="C325" s="218"/>
      <c r="D325" s="219" t="s">
        <v>120</v>
      </c>
      <c r="E325" s="220" t="s">
        <v>19</v>
      </c>
      <c r="F325" s="221" t="s">
        <v>235</v>
      </c>
      <c r="G325" s="218"/>
      <c r="H325" s="220" t="s">
        <v>19</v>
      </c>
      <c r="I325" s="222"/>
      <c r="J325" s="218"/>
      <c r="K325" s="218"/>
      <c r="L325" s="223"/>
      <c r="M325" s="224"/>
      <c r="N325" s="225"/>
      <c r="O325" s="225"/>
      <c r="P325" s="225"/>
      <c r="Q325" s="225"/>
      <c r="R325" s="225"/>
      <c r="S325" s="225"/>
      <c r="T325" s="226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27" t="s">
        <v>120</v>
      </c>
      <c r="AU325" s="227" t="s">
        <v>81</v>
      </c>
      <c r="AV325" s="13" t="s">
        <v>79</v>
      </c>
      <c r="AW325" s="13" t="s">
        <v>36</v>
      </c>
      <c r="AX325" s="13" t="s">
        <v>74</v>
      </c>
      <c r="AY325" s="227" t="s">
        <v>108</v>
      </c>
    </row>
    <row r="326" s="14" customFormat="1">
      <c r="A326" s="14"/>
      <c r="B326" s="228"/>
      <c r="C326" s="229"/>
      <c r="D326" s="219" t="s">
        <v>120</v>
      </c>
      <c r="E326" s="230" t="s">
        <v>19</v>
      </c>
      <c r="F326" s="231" t="s">
        <v>236</v>
      </c>
      <c r="G326" s="229"/>
      <c r="H326" s="232">
        <v>84.859999999999999</v>
      </c>
      <c r="I326" s="233"/>
      <c r="J326" s="229"/>
      <c r="K326" s="229"/>
      <c r="L326" s="234"/>
      <c r="M326" s="235"/>
      <c r="N326" s="236"/>
      <c r="O326" s="236"/>
      <c r="P326" s="236"/>
      <c r="Q326" s="236"/>
      <c r="R326" s="236"/>
      <c r="S326" s="236"/>
      <c r="T326" s="237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38" t="s">
        <v>120</v>
      </c>
      <c r="AU326" s="238" t="s">
        <v>81</v>
      </c>
      <c r="AV326" s="14" t="s">
        <v>81</v>
      </c>
      <c r="AW326" s="14" t="s">
        <v>36</v>
      </c>
      <c r="AX326" s="14" t="s">
        <v>74</v>
      </c>
      <c r="AY326" s="238" t="s">
        <v>108</v>
      </c>
    </row>
    <row r="327" s="13" customFormat="1">
      <c r="A327" s="13"/>
      <c r="B327" s="217"/>
      <c r="C327" s="218"/>
      <c r="D327" s="219" t="s">
        <v>120</v>
      </c>
      <c r="E327" s="220" t="s">
        <v>19</v>
      </c>
      <c r="F327" s="221" t="s">
        <v>237</v>
      </c>
      <c r="G327" s="218"/>
      <c r="H327" s="220" t="s">
        <v>19</v>
      </c>
      <c r="I327" s="222"/>
      <c r="J327" s="218"/>
      <c r="K327" s="218"/>
      <c r="L327" s="223"/>
      <c r="M327" s="224"/>
      <c r="N327" s="225"/>
      <c r="O327" s="225"/>
      <c r="P327" s="225"/>
      <c r="Q327" s="225"/>
      <c r="R327" s="225"/>
      <c r="S327" s="225"/>
      <c r="T327" s="226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27" t="s">
        <v>120</v>
      </c>
      <c r="AU327" s="227" t="s">
        <v>81</v>
      </c>
      <c r="AV327" s="13" t="s">
        <v>79</v>
      </c>
      <c r="AW327" s="13" t="s">
        <v>36</v>
      </c>
      <c r="AX327" s="13" t="s">
        <v>74</v>
      </c>
      <c r="AY327" s="227" t="s">
        <v>108</v>
      </c>
    </row>
    <row r="328" s="14" customFormat="1">
      <c r="A328" s="14"/>
      <c r="B328" s="228"/>
      <c r="C328" s="229"/>
      <c r="D328" s="219" t="s">
        <v>120</v>
      </c>
      <c r="E328" s="230" t="s">
        <v>19</v>
      </c>
      <c r="F328" s="231" t="s">
        <v>238</v>
      </c>
      <c r="G328" s="229"/>
      <c r="H328" s="232">
        <v>4.6699999999999999</v>
      </c>
      <c r="I328" s="233"/>
      <c r="J328" s="229"/>
      <c r="K328" s="229"/>
      <c r="L328" s="234"/>
      <c r="M328" s="235"/>
      <c r="N328" s="236"/>
      <c r="O328" s="236"/>
      <c r="P328" s="236"/>
      <c r="Q328" s="236"/>
      <c r="R328" s="236"/>
      <c r="S328" s="236"/>
      <c r="T328" s="237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38" t="s">
        <v>120</v>
      </c>
      <c r="AU328" s="238" t="s">
        <v>81</v>
      </c>
      <c r="AV328" s="14" t="s">
        <v>81</v>
      </c>
      <c r="AW328" s="14" t="s">
        <v>36</v>
      </c>
      <c r="AX328" s="14" t="s">
        <v>74</v>
      </c>
      <c r="AY328" s="238" t="s">
        <v>108</v>
      </c>
    </row>
    <row r="329" s="15" customFormat="1">
      <c r="A329" s="15"/>
      <c r="B329" s="239"/>
      <c r="C329" s="240"/>
      <c r="D329" s="219" t="s">
        <v>120</v>
      </c>
      <c r="E329" s="241" t="s">
        <v>19</v>
      </c>
      <c r="F329" s="242" t="s">
        <v>131</v>
      </c>
      <c r="G329" s="240"/>
      <c r="H329" s="243">
        <v>307.91000000000003</v>
      </c>
      <c r="I329" s="244"/>
      <c r="J329" s="240"/>
      <c r="K329" s="240"/>
      <c r="L329" s="245"/>
      <c r="M329" s="246"/>
      <c r="N329" s="247"/>
      <c r="O329" s="247"/>
      <c r="P329" s="247"/>
      <c r="Q329" s="247"/>
      <c r="R329" s="247"/>
      <c r="S329" s="247"/>
      <c r="T329" s="248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49" t="s">
        <v>120</v>
      </c>
      <c r="AU329" s="249" t="s">
        <v>81</v>
      </c>
      <c r="AV329" s="15" t="s">
        <v>132</v>
      </c>
      <c r="AW329" s="15" t="s">
        <v>36</v>
      </c>
      <c r="AX329" s="15" t="s">
        <v>79</v>
      </c>
      <c r="AY329" s="249" t="s">
        <v>108</v>
      </c>
    </row>
    <row r="330" s="14" customFormat="1">
      <c r="A330" s="14"/>
      <c r="B330" s="228"/>
      <c r="C330" s="229"/>
      <c r="D330" s="219" t="s">
        <v>120</v>
      </c>
      <c r="E330" s="229"/>
      <c r="F330" s="231" t="s">
        <v>270</v>
      </c>
      <c r="G330" s="229"/>
      <c r="H330" s="232">
        <v>615.82000000000005</v>
      </c>
      <c r="I330" s="233"/>
      <c r="J330" s="229"/>
      <c r="K330" s="229"/>
      <c r="L330" s="234"/>
      <c r="M330" s="235"/>
      <c r="N330" s="236"/>
      <c r="O330" s="236"/>
      <c r="P330" s="236"/>
      <c r="Q330" s="236"/>
      <c r="R330" s="236"/>
      <c r="S330" s="236"/>
      <c r="T330" s="237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38" t="s">
        <v>120</v>
      </c>
      <c r="AU330" s="238" t="s">
        <v>81</v>
      </c>
      <c r="AV330" s="14" t="s">
        <v>81</v>
      </c>
      <c r="AW330" s="14" t="s">
        <v>4</v>
      </c>
      <c r="AX330" s="14" t="s">
        <v>79</v>
      </c>
      <c r="AY330" s="238" t="s">
        <v>108</v>
      </c>
    </row>
    <row r="331" s="12" customFormat="1" ht="25.92" customHeight="1">
      <c r="A331" s="12"/>
      <c r="B331" s="183"/>
      <c r="C331" s="184"/>
      <c r="D331" s="185" t="s">
        <v>73</v>
      </c>
      <c r="E331" s="186" t="s">
        <v>271</v>
      </c>
      <c r="F331" s="186" t="s">
        <v>272</v>
      </c>
      <c r="G331" s="184"/>
      <c r="H331" s="184"/>
      <c r="I331" s="187"/>
      <c r="J331" s="188">
        <f>BK331</f>
        <v>0</v>
      </c>
      <c r="K331" s="184"/>
      <c r="L331" s="189"/>
      <c r="M331" s="190"/>
      <c r="N331" s="191"/>
      <c r="O331" s="191"/>
      <c r="P331" s="192">
        <f>P332+P344</f>
        <v>0</v>
      </c>
      <c r="Q331" s="191"/>
      <c r="R331" s="192">
        <f>R332+R344</f>
        <v>0</v>
      </c>
      <c r="S331" s="191"/>
      <c r="T331" s="193">
        <f>T332+T344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194" t="s">
        <v>146</v>
      </c>
      <c r="AT331" s="195" t="s">
        <v>73</v>
      </c>
      <c r="AU331" s="195" t="s">
        <v>74</v>
      </c>
      <c r="AY331" s="194" t="s">
        <v>108</v>
      </c>
      <c r="BK331" s="196">
        <f>BK332+BK344</f>
        <v>0</v>
      </c>
    </row>
    <row r="332" s="12" customFormat="1" ht="22.8" customHeight="1">
      <c r="A332" s="12"/>
      <c r="B332" s="183"/>
      <c r="C332" s="184"/>
      <c r="D332" s="185" t="s">
        <v>73</v>
      </c>
      <c r="E332" s="197" t="s">
        <v>273</v>
      </c>
      <c r="F332" s="197" t="s">
        <v>274</v>
      </c>
      <c r="G332" s="184"/>
      <c r="H332" s="184"/>
      <c r="I332" s="187"/>
      <c r="J332" s="198">
        <f>BK332</f>
        <v>0</v>
      </c>
      <c r="K332" s="184"/>
      <c r="L332" s="189"/>
      <c r="M332" s="190"/>
      <c r="N332" s="191"/>
      <c r="O332" s="191"/>
      <c r="P332" s="192">
        <f>SUM(P333:P343)</f>
        <v>0</v>
      </c>
      <c r="Q332" s="191"/>
      <c r="R332" s="192">
        <f>SUM(R333:R343)</f>
        <v>0</v>
      </c>
      <c r="S332" s="191"/>
      <c r="T332" s="193">
        <f>SUM(T333:T343)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194" t="s">
        <v>146</v>
      </c>
      <c r="AT332" s="195" t="s">
        <v>73</v>
      </c>
      <c r="AU332" s="195" t="s">
        <v>79</v>
      </c>
      <c r="AY332" s="194" t="s">
        <v>108</v>
      </c>
      <c r="BK332" s="196">
        <f>SUM(BK333:BK343)</f>
        <v>0</v>
      </c>
    </row>
    <row r="333" s="2" customFormat="1" ht="16.5" customHeight="1">
      <c r="A333" s="40"/>
      <c r="B333" s="41"/>
      <c r="C333" s="199" t="s">
        <v>275</v>
      </c>
      <c r="D333" s="199" t="s">
        <v>111</v>
      </c>
      <c r="E333" s="200" t="s">
        <v>276</v>
      </c>
      <c r="F333" s="201" t="s">
        <v>274</v>
      </c>
      <c r="G333" s="202" t="s">
        <v>277</v>
      </c>
      <c r="H333" s="203">
        <v>1</v>
      </c>
      <c r="I333" s="204"/>
      <c r="J333" s="205">
        <f>ROUND(I333*H333,2)</f>
        <v>0</v>
      </c>
      <c r="K333" s="201" t="s">
        <v>115</v>
      </c>
      <c r="L333" s="46"/>
      <c r="M333" s="206" t="s">
        <v>19</v>
      </c>
      <c r="N333" s="207" t="s">
        <v>45</v>
      </c>
      <c r="O333" s="86"/>
      <c r="P333" s="208">
        <f>O333*H333</f>
        <v>0</v>
      </c>
      <c r="Q333" s="208">
        <v>0</v>
      </c>
      <c r="R333" s="208">
        <f>Q333*H333</f>
        <v>0</v>
      </c>
      <c r="S333" s="208">
        <v>0</v>
      </c>
      <c r="T333" s="209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10" t="s">
        <v>278</v>
      </c>
      <c r="AT333" s="210" t="s">
        <v>111</v>
      </c>
      <c r="AU333" s="210" t="s">
        <v>81</v>
      </c>
      <c r="AY333" s="19" t="s">
        <v>108</v>
      </c>
      <c r="BE333" s="211">
        <f>IF(N333="základní",J333,0)</f>
        <v>0</v>
      </c>
      <c r="BF333" s="211">
        <f>IF(N333="snížená",J333,0)</f>
        <v>0</v>
      </c>
      <c r="BG333" s="211">
        <f>IF(N333="zákl. přenesená",J333,0)</f>
        <v>0</v>
      </c>
      <c r="BH333" s="211">
        <f>IF(N333="sníž. přenesená",J333,0)</f>
        <v>0</v>
      </c>
      <c r="BI333" s="211">
        <f>IF(N333="nulová",J333,0)</f>
        <v>0</v>
      </c>
      <c r="BJ333" s="19" t="s">
        <v>79</v>
      </c>
      <c r="BK333" s="211">
        <f>ROUND(I333*H333,2)</f>
        <v>0</v>
      </c>
      <c r="BL333" s="19" t="s">
        <v>278</v>
      </c>
      <c r="BM333" s="210" t="s">
        <v>279</v>
      </c>
    </row>
    <row r="334" s="2" customFormat="1">
      <c r="A334" s="40"/>
      <c r="B334" s="41"/>
      <c r="C334" s="42"/>
      <c r="D334" s="212" t="s">
        <v>118</v>
      </c>
      <c r="E334" s="42"/>
      <c r="F334" s="213" t="s">
        <v>280</v>
      </c>
      <c r="G334" s="42"/>
      <c r="H334" s="42"/>
      <c r="I334" s="214"/>
      <c r="J334" s="42"/>
      <c r="K334" s="42"/>
      <c r="L334" s="46"/>
      <c r="M334" s="215"/>
      <c r="N334" s="216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118</v>
      </c>
      <c r="AU334" s="19" t="s">
        <v>81</v>
      </c>
    </row>
    <row r="335" s="2" customFormat="1" ht="16.5" customHeight="1">
      <c r="A335" s="40"/>
      <c r="B335" s="41"/>
      <c r="C335" s="199" t="s">
        <v>281</v>
      </c>
      <c r="D335" s="199" t="s">
        <v>111</v>
      </c>
      <c r="E335" s="200" t="s">
        <v>282</v>
      </c>
      <c r="F335" s="201" t="s">
        <v>283</v>
      </c>
      <c r="G335" s="202" t="s">
        <v>277</v>
      </c>
      <c r="H335" s="203">
        <v>1</v>
      </c>
      <c r="I335" s="204"/>
      <c r="J335" s="205">
        <f>ROUND(I335*H335,2)</f>
        <v>0</v>
      </c>
      <c r="K335" s="201" t="s">
        <v>19</v>
      </c>
      <c r="L335" s="46"/>
      <c r="M335" s="206" t="s">
        <v>19</v>
      </c>
      <c r="N335" s="207" t="s">
        <v>45</v>
      </c>
      <c r="O335" s="86"/>
      <c r="P335" s="208">
        <f>O335*H335</f>
        <v>0</v>
      </c>
      <c r="Q335" s="208">
        <v>0</v>
      </c>
      <c r="R335" s="208">
        <f>Q335*H335</f>
        <v>0</v>
      </c>
      <c r="S335" s="208">
        <v>0</v>
      </c>
      <c r="T335" s="209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10" t="s">
        <v>132</v>
      </c>
      <c r="AT335" s="210" t="s">
        <v>111</v>
      </c>
      <c r="AU335" s="210" t="s">
        <v>81</v>
      </c>
      <c r="AY335" s="19" t="s">
        <v>108</v>
      </c>
      <c r="BE335" s="211">
        <f>IF(N335="základní",J335,0)</f>
        <v>0</v>
      </c>
      <c r="BF335" s="211">
        <f>IF(N335="snížená",J335,0)</f>
        <v>0</v>
      </c>
      <c r="BG335" s="211">
        <f>IF(N335="zákl. přenesená",J335,0)</f>
        <v>0</v>
      </c>
      <c r="BH335" s="211">
        <f>IF(N335="sníž. přenesená",J335,0)</f>
        <v>0</v>
      </c>
      <c r="BI335" s="211">
        <f>IF(N335="nulová",J335,0)</f>
        <v>0</v>
      </c>
      <c r="BJ335" s="19" t="s">
        <v>79</v>
      </c>
      <c r="BK335" s="211">
        <f>ROUND(I335*H335,2)</f>
        <v>0</v>
      </c>
      <c r="BL335" s="19" t="s">
        <v>132</v>
      </c>
      <c r="BM335" s="210" t="s">
        <v>284</v>
      </c>
    </row>
    <row r="336" s="2" customFormat="1">
      <c r="A336" s="40"/>
      <c r="B336" s="41"/>
      <c r="C336" s="42"/>
      <c r="D336" s="219" t="s">
        <v>142</v>
      </c>
      <c r="E336" s="42"/>
      <c r="F336" s="250" t="s">
        <v>285</v>
      </c>
      <c r="G336" s="42"/>
      <c r="H336" s="42"/>
      <c r="I336" s="214"/>
      <c r="J336" s="42"/>
      <c r="K336" s="42"/>
      <c r="L336" s="46"/>
      <c r="M336" s="215"/>
      <c r="N336" s="216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142</v>
      </c>
      <c r="AU336" s="19" t="s">
        <v>81</v>
      </c>
    </row>
    <row r="337" s="2" customFormat="1" ht="16.5" customHeight="1">
      <c r="A337" s="40"/>
      <c r="B337" s="41"/>
      <c r="C337" s="199" t="s">
        <v>286</v>
      </c>
      <c r="D337" s="199" t="s">
        <v>111</v>
      </c>
      <c r="E337" s="200" t="s">
        <v>287</v>
      </c>
      <c r="F337" s="201" t="s">
        <v>288</v>
      </c>
      <c r="G337" s="202" t="s">
        <v>277</v>
      </c>
      <c r="H337" s="203">
        <v>1</v>
      </c>
      <c r="I337" s="204"/>
      <c r="J337" s="205">
        <f>ROUND(I337*H337,2)</f>
        <v>0</v>
      </c>
      <c r="K337" s="201" t="s">
        <v>115</v>
      </c>
      <c r="L337" s="46"/>
      <c r="M337" s="206" t="s">
        <v>19</v>
      </c>
      <c r="N337" s="207" t="s">
        <v>45</v>
      </c>
      <c r="O337" s="86"/>
      <c r="P337" s="208">
        <f>O337*H337</f>
        <v>0</v>
      </c>
      <c r="Q337" s="208">
        <v>0</v>
      </c>
      <c r="R337" s="208">
        <f>Q337*H337</f>
        <v>0</v>
      </c>
      <c r="S337" s="208">
        <v>0</v>
      </c>
      <c r="T337" s="209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10" t="s">
        <v>278</v>
      </c>
      <c r="AT337" s="210" t="s">
        <v>111</v>
      </c>
      <c r="AU337" s="210" t="s">
        <v>81</v>
      </c>
      <c r="AY337" s="19" t="s">
        <v>108</v>
      </c>
      <c r="BE337" s="211">
        <f>IF(N337="základní",J337,0)</f>
        <v>0</v>
      </c>
      <c r="BF337" s="211">
        <f>IF(N337="snížená",J337,0)</f>
        <v>0</v>
      </c>
      <c r="BG337" s="211">
        <f>IF(N337="zákl. přenesená",J337,0)</f>
        <v>0</v>
      </c>
      <c r="BH337" s="211">
        <f>IF(N337="sníž. přenesená",J337,0)</f>
        <v>0</v>
      </c>
      <c r="BI337" s="211">
        <f>IF(N337="nulová",J337,0)</f>
        <v>0</v>
      </c>
      <c r="BJ337" s="19" t="s">
        <v>79</v>
      </c>
      <c r="BK337" s="211">
        <f>ROUND(I337*H337,2)</f>
        <v>0</v>
      </c>
      <c r="BL337" s="19" t="s">
        <v>278</v>
      </c>
      <c r="BM337" s="210" t="s">
        <v>289</v>
      </c>
    </row>
    <row r="338" s="2" customFormat="1">
      <c r="A338" s="40"/>
      <c r="B338" s="41"/>
      <c r="C338" s="42"/>
      <c r="D338" s="212" t="s">
        <v>118</v>
      </c>
      <c r="E338" s="42"/>
      <c r="F338" s="213" t="s">
        <v>290</v>
      </c>
      <c r="G338" s="42"/>
      <c r="H338" s="42"/>
      <c r="I338" s="214"/>
      <c r="J338" s="42"/>
      <c r="K338" s="42"/>
      <c r="L338" s="46"/>
      <c r="M338" s="215"/>
      <c r="N338" s="216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118</v>
      </c>
      <c r="AU338" s="19" t="s">
        <v>81</v>
      </c>
    </row>
    <row r="339" s="2" customFormat="1" ht="24.15" customHeight="1">
      <c r="A339" s="40"/>
      <c r="B339" s="41"/>
      <c r="C339" s="199" t="s">
        <v>291</v>
      </c>
      <c r="D339" s="199" t="s">
        <v>111</v>
      </c>
      <c r="E339" s="200" t="s">
        <v>292</v>
      </c>
      <c r="F339" s="201" t="s">
        <v>293</v>
      </c>
      <c r="G339" s="202" t="s">
        <v>277</v>
      </c>
      <c r="H339" s="203">
        <v>1</v>
      </c>
      <c r="I339" s="204"/>
      <c r="J339" s="205">
        <f>ROUND(I339*H339,2)</f>
        <v>0</v>
      </c>
      <c r="K339" s="201" t="s">
        <v>115</v>
      </c>
      <c r="L339" s="46"/>
      <c r="M339" s="206" t="s">
        <v>19</v>
      </c>
      <c r="N339" s="207" t="s">
        <v>45</v>
      </c>
      <c r="O339" s="86"/>
      <c r="P339" s="208">
        <f>O339*H339</f>
        <v>0</v>
      </c>
      <c r="Q339" s="208">
        <v>0</v>
      </c>
      <c r="R339" s="208">
        <f>Q339*H339</f>
        <v>0</v>
      </c>
      <c r="S339" s="208">
        <v>0</v>
      </c>
      <c r="T339" s="209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10" t="s">
        <v>278</v>
      </c>
      <c r="AT339" s="210" t="s">
        <v>111</v>
      </c>
      <c r="AU339" s="210" t="s">
        <v>81</v>
      </c>
      <c r="AY339" s="19" t="s">
        <v>108</v>
      </c>
      <c r="BE339" s="211">
        <f>IF(N339="základní",J339,0)</f>
        <v>0</v>
      </c>
      <c r="BF339" s="211">
        <f>IF(N339="snížená",J339,0)</f>
        <v>0</v>
      </c>
      <c r="BG339" s="211">
        <f>IF(N339="zákl. přenesená",J339,0)</f>
        <v>0</v>
      </c>
      <c r="BH339" s="211">
        <f>IF(N339="sníž. přenesená",J339,0)</f>
        <v>0</v>
      </c>
      <c r="BI339" s="211">
        <f>IF(N339="nulová",J339,0)</f>
        <v>0</v>
      </c>
      <c r="BJ339" s="19" t="s">
        <v>79</v>
      </c>
      <c r="BK339" s="211">
        <f>ROUND(I339*H339,2)</f>
        <v>0</v>
      </c>
      <c r="BL339" s="19" t="s">
        <v>278</v>
      </c>
      <c r="BM339" s="210" t="s">
        <v>294</v>
      </c>
    </row>
    <row r="340" s="2" customFormat="1">
      <c r="A340" s="40"/>
      <c r="B340" s="41"/>
      <c r="C340" s="42"/>
      <c r="D340" s="212" t="s">
        <v>118</v>
      </c>
      <c r="E340" s="42"/>
      <c r="F340" s="213" t="s">
        <v>295</v>
      </c>
      <c r="G340" s="42"/>
      <c r="H340" s="42"/>
      <c r="I340" s="214"/>
      <c r="J340" s="42"/>
      <c r="K340" s="42"/>
      <c r="L340" s="46"/>
      <c r="M340" s="215"/>
      <c r="N340" s="216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118</v>
      </c>
      <c r="AU340" s="19" t="s">
        <v>81</v>
      </c>
    </row>
    <row r="341" s="2" customFormat="1">
      <c r="A341" s="40"/>
      <c r="B341" s="41"/>
      <c r="C341" s="42"/>
      <c r="D341" s="219" t="s">
        <v>142</v>
      </c>
      <c r="E341" s="42"/>
      <c r="F341" s="250" t="s">
        <v>296</v>
      </c>
      <c r="G341" s="42"/>
      <c r="H341" s="42"/>
      <c r="I341" s="214"/>
      <c r="J341" s="42"/>
      <c r="K341" s="42"/>
      <c r="L341" s="46"/>
      <c r="M341" s="215"/>
      <c r="N341" s="216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9" t="s">
        <v>142</v>
      </c>
      <c r="AU341" s="19" t="s">
        <v>81</v>
      </c>
    </row>
    <row r="342" s="2" customFormat="1" ht="16.5" customHeight="1">
      <c r="A342" s="40"/>
      <c r="B342" s="41"/>
      <c r="C342" s="199" t="s">
        <v>297</v>
      </c>
      <c r="D342" s="199" t="s">
        <v>111</v>
      </c>
      <c r="E342" s="200" t="s">
        <v>298</v>
      </c>
      <c r="F342" s="201" t="s">
        <v>299</v>
      </c>
      <c r="G342" s="202" t="s">
        <v>277</v>
      </c>
      <c r="H342" s="203">
        <v>1</v>
      </c>
      <c r="I342" s="204"/>
      <c r="J342" s="205">
        <f>ROUND(I342*H342,2)</f>
        <v>0</v>
      </c>
      <c r="K342" s="201" t="s">
        <v>115</v>
      </c>
      <c r="L342" s="46"/>
      <c r="M342" s="206" t="s">
        <v>19</v>
      </c>
      <c r="N342" s="207" t="s">
        <v>45</v>
      </c>
      <c r="O342" s="86"/>
      <c r="P342" s="208">
        <f>O342*H342</f>
        <v>0</v>
      </c>
      <c r="Q342" s="208">
        <v>0</v>
      </c>
      <c r="R342" s="208">
        <f>Q342*H342</f>
        <v>0</v>
      </c>
      <c r="S342" s="208">
        <v>0</v>
      </c>
      <c r="T342" s="209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10" t="s">
        <v>278</v>
      </c>
      <c r="AT342" s="210" t="s">
        <v>111</v>
      </c>
      <c r="AU342" s="210" t="s">
        <v>81</v>
      </c>
      <c r="AY342" s="19" t="s">
        <v>108</v>
      </c>
      <c r="BE342" s="211">
        <f>IF(N342="základní",J342,0)</f>
        <v>0</v>
      </c>
      <c r="BF342" s="211">
        <f>IF(N342="snížená",J342,0)</f>
        <v>0</v>
      </c>
      <c r="BG342" s="211">
        <f>IF(N342="zákl. přenesená",J342,0)</f>
        <v>0</v>
      </c>
      <c r="BH342" s="211">
        <f>IF(N342="sníž. přenesená",J342,0)</f>
        <v>0</v>
      </c>
      <c r="BI342" s="211">
        <f>IF(N342="nulová",J342,0)</f>
        <v>0</v>
      </c>
      <c r="BJ342" s="19" t="s">
        <v>79</v>
      </c>
      <c r="BK342" s="211">
        <f>ROUND(I342*H342,2)</f>
        <v>0</v>
      </c>
      <c r="BL342" s="19" t="s">
        <v>278</v>
      </c>
      <c r="BM342" s="210" t="s">
        <v>300</v>
      </c>
    </row>
    <row r="343" s="2" customFormat="1">
      <c r="A343" s="40"/>
      <c r="B343" s="41"/>
      <c r="C343" s="42"/>
      <c r="D343" s="212" t="s">
        <v>118</v>
      </c>
      <c r="E343" s="42"/>
      <c r="F343" s="213" t="s">
        <v>301</v>
      </c>
      <c r="G343" s="42"/>
      <c r="H343" s="42"/>
      <c r="I343" s="214"/>
      <c r="J343" s="42"/>
      <c r="K343" s="42"/>
      <c r="L343" s="46"/>
      <c r="M343" s="215"/>
      <c r="N343" s="216"/>
      <c r="O343" s="86"/>
      <c r="P343" s="86"/>
      <c r="Q343" s="86"/>
      <c r="R343" s="86"/>
      <c r="S343" s="86"/>
      <c r="T343" s="87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T343" s="19" t="s">
        <v>118</v>
      </c>
      <c r="AU343" s="19" t="s">
        <v>81</v>
      </c>
    </row>
    <row r="344" s="12" customFormat="1" ht="22.8" customHeight="1">
      <c r="A344" s="12"/>
      <c r="B344" s="183"/>
      <c r="C344" s="184"/>
      <c r="D344" s="185" t="s">
        <v>73</v>
      </c>
      <c r="E344" s="197" t="s">
        <v>302</v>
      </c>
      <c r="F344" s="197" t="s">
        <v>303</v>
      </c>
      <c r="G344" s="184"/>
      <c r="H344" s="184"/>
      <c r="I344" s="187"/>
      <c r="J344" s="198">
        <f>BK344</f>
        <v>0</v>
      </c>
      <c r="K344" s="184"/>
      <c r="L344" s="189"/>
      <c r="M344" s="190"/>
      <c r="N344" s="191"/>
      <c r="O344" s="191"/>
      <c r="P344" s="192">
        <f>SUM(P345:P352)</f>
        <v>0</v>
      </c>
      <c r="Q344" s="191"/>
      <c r="R344" s="192">
        <f>SUM(R345:R352)</f>
        <v>0</v>
      </c>
      <c r="S344" s="191"/>
      <c r="T344" s="193">
        <f>SUM(T345:T352)</f>
        <v>0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194" t="s">
        <v>146</v>
      </c>
      <c r="AT344" s="195" t="s">
        <v>73</v>
      </c>
      <c r="AU344" s="195" t="s">
        <v>79</v>
      </c>
      <c r="AY344" s="194" t="s">
        <v>108</v>
      </c>
      <c r="BK344" s="196">
        <f>SUM(BK345:BK352)</f>
        <v>0</v>
      </c>
    </row>
    <row r="345" s="2" customFormat="1" ht="16.5" customHeight="1">
      <c r="A345" s="40"/>
      <c r="B345" s="41"/>
      <c r="C345" s="199" t="s">
        <v>304</v>
      </c>
      <c r="D345" s="199" t="s">
        <v>111</v>
      </c>
      <c r="E345" s="200" t="s">
        <v>305</v>
      </c>
      <c r="F345" s="201" t="s">
        <v>306</v>
      </c>
      <c r="G345" s="202" t="s">
        <v>277</v>
      </c>
      <c r="H345" s="203">
        <v>1</v>
      </c>
      <c r="I345" s="204"/>
      <c r="J345" s="205">
        <f>ROUND(I345*H345,2)</f>
        <v>0</v>
      </c>
      <c r="K345" s="201" t="s">
        <v>115</v>
      </c>
      <c r="L345" s="46"/>
      <c r="M345" s="206" t="s">
        <v>19</v>
      </c>
      <c r="N345" s="207" t="s">
        <v>45</v>
      </c>
      <c r="O345" s="86"/>
      <c r="P345" s="208">
        <f>O345*H345</f>
        <v>0</v>
      </c>
      <c r="Q345" s="208">
        <v>0</v>
      </c>
      <c r="R345" s="208">
        <f>Q345*H345</f>
        <v>0</v>
      </c>
      <c r="S345" s="208">
        <v>0</v>
      </c>
      <c r="T345" s="209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10" t="s">
        <v>278</v>
      </c>
      <c r="AT345" s="210" t="s">
        <v>111</v>
      </c>
      <c r="AU345" s="210" t="s">
        <v>81</v>
      </c>
      <c r="AY345" s="19" t="s">
        <v>108</v>
      </c>
      <c r="BE345" s="211">
        <f>IF(N345="základní",J345,0)</f>
        <v>0</v>
      </c>
      <c r="BF345" s="211">
        <f>IF(N345="snížená",J345,0)</f>
        <v>0</v>
      </c>
      <c r="BG345" s="211">
        <f>IF(N345="zákl. přenesená",J345,0)</f>
        <v>0</v>
      </c>
      <c r="BH345" s="211">
        <f>IF(N345="sníž. přenesená",J345,0)</f>
        <v>0</v>
      </c>
      <c r="BI345" s="211">
        <f>IF(N345="nulová",J345,0)</f>
        <v>0</v>
      </c>
      <c r="BJ345" s="19" t="s">
        <v>79</v>
      </c>
      <c r="BK345" s="211">
        <f>ROUND(I345*H345,2)</f>
        <v>0</v>
      </c>
      <c r="BL345" s="19" t="s">
        <v>278</v>
      </c>
      <c r="BM345" s="210" t="s">
        <v>307</v>
      </c>
    </row>
    <row r="346" s="2" customFormat="1">
      <c r="A346" s="40"/>
      <c r="B346" s="41"/>
      <c r="C346" s="42"/>
      <c r="D346" s="212" t="s">
        <v>118</v>
      </c>
      <c r="E346" s="42"/>
      <c r="F346" s="213" t="s">
        <v>308</v>
      </c>
      <c r="G346" s="42"/>
      <c r="H346" s="42"/>
      <c r="I346" s="214"/>
      <c r="J346" s="42"/>
      <c r="K346" s="42"/>
      <c r="L346" s="46"/>
      <c r="M346" s="215"/>
      <c r="N346" s="216"/>
      <c r="O346" s="86"/>
      <c r="P346" s="86"/>
      <c r="Q346" s="86"/>
      <c r="R346" s="86"/>
      <c r="S346" s="86"/>
      <c r="T346" s="87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T346" s="19" t="s">
        <v>118</v>
      </c>
      <c r="AU346" s="19" t="s">
        <v>81</v>
      </c>
    </row>
    <row r="347" s="2" customFormat="1">
      <c r="A347" s="40"/>
      <c r="B347" s="41"/>
      <c r="C347" s="42"/>
      <c r="D347" s="219" t="s">
        <v>142</v>
      </c>
      <c r="E347" s="42"/>
      <c r="F347" s="250" t="s">
        <v>309</v>
      </c>
      <c r="G347" s="42"/>
      <c r="H347" s="42"/>
      <c r="I347" s="214"/>
      <c r="J347" s="42"/>
      <c r="K347" s="42"/>
      <c r="L347" s="46"/>
      <c r="M347" s="215"/>
      <c r="N347" s="216"/>
      <c r="O347" s="86"/>
      <c r="P347" s="86"/>
      <c r="Q347" s="86"/>
      <c r="R347" s="86"/>
      <c r="S347" s="86"/>
      <c r="T347" s="87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T347" s="19" t="s">
        <v>142</v>
      </c>
      <c r="AU347" s="19" t="s">
        <v>81</v>
      </c>
    </row>
    <row r="348" s="2" customFormat="1" ht="16.5" customHeight="1">
      <c r="A348" s="40"/>
      <c r="B348" s="41"/>
      <c r="C348" s="199" t="s">
        <v>310</v>
      </c>
      <c r="D348" s="199" t="s">
        <v>111</v>
      </c>
      <c r="E348" s="200" t="s">
        <v>311</v>
      </c>
      <c r="F348" s="201" t="s">
        <v>312</v>
      </c>
      <c r="G348" s="202" t="s">
        <v>277</v>
      </c>
      <c r="H348" s="203">
        <v>1</v>
      </c>
      <c r="I348" s="204"/>
      <c r="J348" s="205">
        <f>ROUND(I348*H348,2)</f>
        <v>0</v>
      </c>
      <c r="K348" s="201" t="s">
        <v>115</v>
      </c>
      <c r="L348" s="46"/>
      <c r="M348" s="206" t="s">
        <v>19</v>
      </c>
      <c r="N348" s="207" t="s">
        <v>45</v>
      </c>
      <c r="O348" s="86"/>
      <c r="P348" s="208">
        <f>O348*H348</f>
        <v>0</v>
      </c>
      <c r="Q348" s="208">
        <v>0</v>
      </c>
      <c r="R348" s="208">
        <f>Q348*H348</f>
        <v>0</v>
      </c>
      <c r="S348" s="208">
        <v>0</v>
      </c>
      <c r="T348" s="209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10" t="s">
        <v>278</v>
      </c>
      <c r="AT348" s="210" t="s">
        <v>111</v>
      </c>
      <c r="AU348" s="210" t="s">
        <v>81</v>
      </c>
      <c r="AY348" s="19" t="s">
        <v>108</v>
      </c>
      <c r="BE348" s="211">
        <f>IF(N348="základní",J348,0)</f>
        <v>0</v>
      </c>
      <c r="BF348" s="211">
        <f>IF(N348="snížená",J348,0)</f>
        <v>0</v>
      </c>
      <c r="BG348" s="211">
        <f>IF(N348="zákl. přenesená",J348,0)</f>
        <v>0</v>
      </c>
      <c r="BH348" s="211">
        <f>IF(N348="sníž. přenesená",J348,0)</f>
        <v>0</v>
      </c>
      <c r="BI348" s="211">
        <f>IF(N348="nulová",J348,0)</f>
        <v>0</v>
      </c>
      <c r="BJ348" s="19" t="s">
        <v>79</v>
      </c>
      <c r="BK348" s="211">
        <f>ROUND(I348*H348,2)</f>
        <v>0</v>
      </c>
      <c r="BL348" s="19" t="s">
        <v>278</v>
      </c>
      <c r="BM348" s="210" t="s">
        <v>313</v>
      </c>
    </row>
    <row r="349" s="2" customFormat="1">
      <c r="A349" s="40"/>
      <c r="B349" s="41"/>
      <c r="C349" s="42"/>
      <c r="D349" s="212" t="s">
        <v>118</v>
      </c>
      <c r="E349" s="42"/>
      <c r="F349" s="213" t="s">
        <v>314</v>
      </c>
      <c r="G349" s="42"/>
      <c r="H349" s="42"/>
      <c r="I349" s="214"/>
      <c r="J349" s="42"/>
      <c r="K349" s="42"/>
      <c r="L349" s="46"/>
      <c r="M349" s="215"/>
      <c r="N349" s="216"/>
      <c r="O349" s="86"/>
      <c r="P349" s="86"/>
      <c r="Q349" s="86"/>
      <c r="R349" s="86"/>
      <c r="S349" s="86"/>
      <c r="T349" s="87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9" t="s">
        <v>118</v>
      </c>
      <c r="AU349" s="19" t="s">
        <v>81</v>
      </c>
    </row>
    <row r="350" s="2" customFormat="1" ht="21.75" customHeight="1">
      <c r="A350" s="40"/>
      <c r="B350" s="41"/>
      <c r="C350" s="199" t="s">
        <v>315</v>
      </c>
      <c r="D350" s="199" t="s">
        <v>111</v>
      </c>
      <c r="E350" s="200" t="s">
        <v>316</v>
      </c>
      <c r="F350" s="201" t="s">
        <v>317</v>
      </c>
      <c r="G350" s="202" t="s">
        <v>277</v>
      </c>
      <c r="H350" s="203">
        <v>1</v>
      </c>
      <c r="I350" s="204"/>
      <c r="J350" s="205">
        <f>ROUND(I350*H350,2)</f>
        <v>0</v>
      </c>
      <c r="K350" s="201" t="s">
        <v>115</v>
      </c>
      <c r="L350" s="46"/>
      <c r="M350" s="206" t="s">
        <v>19</v>
      </c>
      <c r="N350" s="207" t="s">
        <v>45</v>
      </c>
      <c r="O350" s="86"/>
      <c r="P350" s="208">
        <f>O350*H350</f>
        <v>0</v>
      </c>
      <c r="Q350" s="208">
        <v>0</v>
      </c>
      <c r="R350" s="208">
        <f>Q350*H350</f>
        <v>0</v>
      </c>
      <c r="S350" s="208">
        <v>0</v>
      </c>
      <c r="T350" s="209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10" t="s">
        <v>278</v>
      </c>
      <c r="AT350" s="210" t="s">
        <v>111</v>
      </c>
      <c r="AU350" s="210" t="s">
        <v>81</v>
      </c>
      <c r="AY350" s="19" t="s">
        <v>108</v>
      </c>
      <c r="BE350" s="211">
        <f>IF(N350="základní",J350,0)</f>
        <v>0</v>
      </c>
      <c r="BF350" s="211">
        <f>IF(N350="snížená",J350,0)</f>
        <v>0</v>
      </c>
      <c r="BG350" s="211">
        <f>IF(N350="zákl. přenesená",J350,0)</f>
        <v>0</v>
      </c>
      <c r="BH350" s="211">
        <f>IF(N350="sníž. přenesená",J350,0)</f>
        <v>0</v>
      </c>
      <c r="BI350" s="211">
        <f>IF(N350="nulová",J350,0)</f>
        <v>0</v>
      </c>
      <c r="BJ350" s="19" t="s">
        <v>79</v>
      </c>
      <c r="BK350" s="211">
        <f>ROUND(I350*H350,2)</f>
        <v>0</v>
      </c>
      <c r="BL350" s="19" t="s">
        <v>278</v>
      </c>
      <c r="BM350" s="210" t="s">
        <v>318</v>
      </c>
    </row>
    <row r="351" s="2" customFormat="1">
      <c r="A351" s="40"/>
      <c r="B351" s="41"/>
      <c r="C351" s="42"/>
      <c r="D351" s="212" t="s">
        <v>118</v>
      </c>
      <c r="E351" s="42"/>
      <c r="F351" s="213" t="s">
        <v>319</v>
      </c>
      <c r="G351" s="42"/>
      <c r="H351" s="42"/>
      <c r="I351" s="214"/>
      <c r="J351" s="42"/>
      <c r="K351" s="42"/>
      <c r="L351" s="46"/>
      <c r="M351" s="215"/>
      <c r="N351" s="216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118</v>
      </c>
      <c r="AU351" s="19" t="s">
        <v>81</v>
      </c>
    </row>
    <row r="352" s="2" customFormat="1">
      <c r="A352" s="40"/>
      <c r="B352" s="41"/>
      <c r="C352" s="42"/>
      <c r="D352" s="219" t="s">
        <v>142</v>
      </c>
      <c r="E352" s="42"/>
      <c r="F352" s="250" t="s">
        <v>320</v>
      </c>
      <c r="G352" s="42"/>
      <c r="H352" s="42"/>
      <c r="I352" s="214"/>
      <c r="J352" s="42"/>
      <c r="K352" s="42"/>
      <c r="L352" s="46"/>
      <c r="M352" s="252"/>
      <c r="N352" s="253"/>
      <c r="O352" s="254"/>
      <c r="P352" s="254"/>
      <c r="Q352" s="254"/>
      <c r="R352" s="254"/>
      <c r="S352" s="254"/>
      <c r="T352" s="255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9" t="s">
        <v>142</v>
      </c>
      <c r="AU352" s="19" t="s">
        <v>81</v>
      </c>
    </row>
    <row r="353" s="2" customFormat="1" ht="6.96" customHeight="1">
      <c r="A353" s="40"/>
      <c r="B353" s="61"/>
      <c r="C353" s="62"/>
      <c r="D353" s="62"/>
      <c r="E353" s="62"/>
      <c r="F353" s="62"/>
      <c r="G353" s="62"/>
      <c r="H353" s="62"/>
      <c r="I353" s="62"/>
      <c r="J353" s="62"/>
      <c r="K353" s="62"/>
      <c r="L353" s="46"/>
      <c r="M353" s="40"/>
      <c r="O353" s="40"/>
      <c r="P353" s="40"/>
      <c r="Q353" s="40"/>
      <c r="R353" s="40"/>
      <c r="S353" s="40"/>
      <c r="T353" s="40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</row>
  </sheetData>
  <sheetProtection sheet="1" autoFilter="0" formatColumns="0" formatRows="0" objects="1" scenarios="1" spinCount="100000" saltValue="s+SXFmeSuiUKZ2Q/s79/re3iMZSHwOdKS4WLAyyf/7q4S/dpLdp1xZ/Aos36BqcsGM9ga9iyVM4kSMWC4JhM1g==" hashValue="0lTbuFXaZCIMYYuG6qAj16w45kuuc5dqGvw/cXJVz+hQeO94kdbWPc9tuELi+4yd2aBFZtbE1HoW8e+yF6BMfQ==" algorithmName="SHA-512" password="DE8E"/>
  <autoFilter ref="C78:K352"/>
  <mergeCells count="6">
    <mergeCell ref="E7:H7"/>
    <mergeCell ref="E16:H16"/>
    <mergeCell ref="E25:H25"/>
    <mergeCell ref="E46:H46"/>
    <mergeCell ref="E71:H71"/>
    <mergeCell ref="L2:V2"/>
  </mergeCells>
  <hyperlinks>
    <hyperlink ref="F83" r:id="rId1" display="https://podminky.urs.cz/item/CS_URS_2025_01/764004861"/>
    <hyperlink ref="F87" r:id="rId2" display="https://podminky.urs.cz/item/CS_URS_2025_01/764004871"/>
    <hyperlink ref="F94" r:id="rId3" display="https://podminky.urs.cz/item/CS_URS_2025_01/764518623"/>
    <hyperlink ref="F102" r:id="rId4" display="https://podminky.urs.cz/item/CS_URS_2025_01/764001821"/>
    <hyperlink ref="F106" r:id="rId5" display="https://podminky.urs.cz/item/CS_URS_2025_01/764111413"/>
    <hyperlink ref="F111" r:id="rId6" display="https://podminky.urs.cz/item/CS_URS_2025_01/998764313"/>
    <hyperlink ref="F114" r:id="rId7" display="https://podminky.urs.cz/item/CS_URS_2025_01/783506821"/>
    <hyperlink ref="F121" r:id="rId8" display="https://podminky.urs.cz/item/CS_URS_2025_01/783501523"/>
    <hyperlink ref="F128" r:id="rId9" display="https://podminky.urs.cz/item/CS_URS_2025_01/783501621"/>
    <hyperlink ref="F135" r:id="rId10" display="https://podminky.urs.cz/item/CS_URS_2025_01/783501323"/>
    <hyperlink ref="F142" r:id="rId11" display="https://podminky.urs.cz/item/CS_URS_2025_01/783501523"/>
    <hyperlink ref="F149" r:id="rId12" display="https://podminky.urs.cz/item/CS_URS_2025_01/783533001"/>
    <hyperlink ref="F156" r:id="rId13" display="https://podminky.urs.cz/item/CS_URS_2025_01/783434201"/>
    <hyperlink ref="F163" r:id="rId14" display="https://podminky.urs.cz/item/CS_URS_2025_01/783547001"/>
    <hyperlink ref="F171" r:id="rId15" display="https://podminky.urs.cz/item/CS_URS_2025_01/783406801"/>
    <hyperlink ref="F191" r:id="rId16" display="https://podminky.urs.cz/item/CS_URS_2025_01/783501503"/>
    <hyperlink ref="F211" r:id="rId17" display="https://podminky.urs.cz/item/CS_URS_2025_01/783401601"/>
    <hyperlink ref="F231" r:id="rId18" display="https://podminky.urs.cz/item/CS_URS_2025_01/783401311"/>
    <hyperlink ref="F251" r:id="rId19" display="https://podminky.urs.cz/item/CS_URS_2025_01/783501503"/>
    <hyperlink ref="F271" r:id="rId20" display="https://podminky.urs.cz/item/CS_URS_2025_01/783434101"/>
    <hyperlink ref="F291" r:id="rId21" display="https://podminky.urs.cz/item/CS_URS_2025_01/783434201"/>
    <hyperlink ref="F311" r:id="rId22" display="https://podminky.urs.cz/item/CS_URS_2025_01/783447101"/>
    <hyperlink ref="F334" r:id="rId23" display="https://podminky.urs.cz/item/CS_URS_2025_01/030001000"/>
    <hyperlink ref="F338" r:id="rId24" display="https://podminky.urs.cz/item/CS_URS_2025_01/033203000"/>
    <hyperlink ref="F340" r:id="rId25" display="https://podminky.urs.cz/item/CS_URS_2025_01/034203000"/>
    <hyperlink ref="F343" r:id="rId26" display="https://podminky.urs.cz/item/CS_URS_2025_01/039103000"/>
    <hyperlink ref="F346" r:id="rId27" display="https://podminky.urs.cz/item/CS_URS_2025_01/061002000"/>
    <hyperlink ref="F349" r:id="rId28" display="https://podminky.urs.cz/item/CS_URS_2025_01/063303000"/>
    <hyperlink ref="F351" r:id="rId29" display="https://podminky.urs.cz/item/CS_URS_2025_01/065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56" customWidth="1"/>
    <col min="2" max="2" width="1.667969" style="256" customWidth="1"/>
    <col min="3" max="4" width="5" style="256" customWidth="1"/>
    <col min="5" max="5" width="11.66016" style="256" customWidth="1"/>
    <col min="6" max="6" width="9.160156" style="256" customWidth="1"/>
    <col min="7" max="7" width="5" style="256" customWidth="1"/>
    <col min="8" max="8" width="77.83203" style="256" customWidth="1"/>
    <col min="9" max="10" width="20" style="256" customWidth="1"/>
    <col min="11" max="11" width="1.667969" style="256" customWidth="1"/>
  </cols>
  <sheetData>
    <row r="1" s="1" customFormat="1" ht="37.5" customHeight="1"/>
    <row r="2" s="1" customFormat="1" ht="7.5" customHeight="1">
      <c r="B2" s="257"/>
      <c r="C2" s="258"/>
      <c r="D2" s="258"/>
      <c r="E2" s="258"/>
      <c r="F2" s="258"/>
      <c r="G2" s="258"/>
      <c r="H2" s="258"/>
      <c r="I2" s="258"/>
      <c r="J2" s="258"/>
      <c r="K2" s="259"/>
    </row>
    <row r="3" s="16" customFormat="1" ht="45" customHeight="1">
      <c r="B3" s="260"/>
      <c r="C3" s="261" t="s">
        <v>321</v>
      </c>
      <c r="D3" s="261"/>
      <c r="E3" s="261"/>
      <c r="F3" s="261"/>
      <c r="G3" s="261"/>
      <c r="H3" s="261"/>
      <c r="I3" s="261"/>
      <c r="J3" s="261"/>
      <c r="K3" s="262"/>
    </row>
    <row r="4" s="1" customFormat="1" ht="25.5" customHeight="1">
      <c r="B4" s="263"/>
      <c r="C4" s="264" t="s">
        <v>322</v>
      </c>
      <c r="D4" s="264"/>
      <c r="E4" s="264"/>
      <c r="F4" s="264"/>
      <c r="G4" s="264"/>
      <c r="H4" s="264"/>
      <c r="I4" s="264"/>
      <c r="J4" s="264"/>
      <c r="K4" s="265"/>
    </row>
    <row r="5" s="1" customFormat="1" ht="5.25" customHeight="1">
      <c r="B5" s="263"/>
      <c r="C5" s="266"/>
      <c r="D5" s="266"/>
      <c r="E5" s="266"/>
      <c r="F5" s="266"/>
      <c r="G5" s="266"/>
      <c r="H5" s="266"/>
      <c r="I5" s="266"/>
      <c r="J5" s="266"/>
      <c r="K5" s="265"/>
    </row>
    <row r="6" s="1" customFormat="1" ht="15" customHeight="1">
      <c r="B6" s="263"/>
      <c r="C6" s="267" t="s">
        <v>323</v>
      </c>
      <c r="D6" s="267"/>
      <c r="E6" s="267"/>
      <c r="F6" s="267"/>
      <c r="G6" s="267"/>
      <c r="H6" s="267"/>
      <c r="I6" s="267"/>
      <c r="J6" s="267"/>
      <c r="K6" s="265"/>
    </row>
    <row r="7" s="1" customFormat="1" ht="15" customHeight="1">
      <c r="B7" s="268"/>
      <c r="C7" s="267" t="s">
        <v>324</v>
      </c>
      <c r="D7" s="267"/>
      <c r="E7" s="267"/>
      <c r="F7" s="267"/>
      <c r="G7" s="267"/>
      <c r="H7" s="267"/>
      <c r="I7" s="267"/>
      <c r="J7" s="267"/>
      <c r="K7" s="265"/>
    </row>
    <row r="8" s="1" customFormat="1" ht="12.75" customHeight="1">
      <c r="B8" s="268"/>
      <c r="C8" s="267"/>
      <c r="D8" s="267"/>
      <c r="E8" s="267"/>
      <c r="F8" s="267"/>
      <c r="G8" s="267"/>
      <c r="H8" s="267"/>
      <c r="I8" s="267"/>
      <c r="J8" s="267"/>
      <c r="K8" s="265"/>
    </row>
    <row r="9" s="1" customFormat="1" ht="15" customHeight="1">
      <c r="B9" s="268"/>
      <c r="C9" s="267" t="s">
        <v>325</v>
      </c>
      <c r="D9" s="267"/>
      <c r="E9" s="267"/>
      <c r="F9" s="267"/>
      <c r="G9" s="267"/>
      <c r="H9" s="267"/>
      <c r="I9" s="267"/>
      <c r="J9" s="267"/>
      <c r="K9" s="265"/>
    </row>
    <row r="10" s="1" customFormat="1" ht="15" customHeight="1">
      <c r="B10" s="268"/>
      <c r="C10" s="267"/>
      <c r="D10" s="267" t="s">
        <v>326</v>
      </c>
      <c r="E10" s="267"/>
      <c r="F10" s="267"/>
      <c r="G10" s="267"/>
      <c r="H10" s="267"/>
      <c r="I10" s="267"/>
      <c r="J10" s="267"/>
      <c r="K10" s="265"/>
    </row>
    <row r="11" s="1" customFormat="1" ht="15" customHeight="1">
      <c r="B11" s="268"/>
      <c r="C11" s="269"/>
      <c r="D11" s="267" t="s">
        <v>327</v>
      </c>
      <c r="E11" s="267"/>
      <c r="F11" s="267"/>
      <c r="G11" s="267"/>
      <c r="H11" s="267"/>
      <c r="I11" s="267"/>
      <c r="J11" s="267"/>
      <c r="K11" s="265"/>
    </row>
    <row r="12" s="1" customFormat="1" ht="15" customHeight="1">
      <c r="B12" s="268"/>
      <c r="C12" s="269"/>
      <c r="D12" s="267"/>
      <c r="E12" s="267"/>
      <c r="F12" s="267"/>
      <c r="G12" s="267"/>
      <c r="H12" s="267"/>
      <c r="I12" s="267"/>
      <c r="J12" s="267"/>
      <c r="K12" s="265"/>
    </row>
    <row r="13" s="1" customFormat="1" ht="15" customHeight="1">
      <c r="B13" s="268"/>
      <c r="C13" s="269"/>
      <c r="D13" s="270" t="s">
        <v>328</v>
      </c>
      <c r="E13" s="267"/>
      <c r="F13" s="267"/>
      <c r="G13" s="267"/>
      <c r="H13" s="267"/>
      <c r="I13" s="267"/>
      <c r="J13" s="267"/>
      <c r="K13" s="265"/>
    </row>
    <row r="14" s="1" customFormat="1" ht="12.75" customHeight="1">
      <c r="B14" s="268"/>
      <c r="C14" s="269"/>
      <c r="D14" s="269"/>
      <c r="E14" s="269"/>
      <c r="F14" s="269"/>
      <c r="G14" s="269"/>
      <c r="H14" s="269"/>
      <c r="I14" s="269"/>
      <c r="J14" s="269"/>
      <c r="K14" s="265"/>
    </row>
    <row r="15" s="1" customFormat="1" ht="15" customHeight="1">
      <c r="B15" s="268"/>
      <c r="C15" s="269"/>
      <c r="D15" s="267" t="s">
        <v>329</v>
      </c>
      <c r="E15" s="267"/>
      <c r="F15" s="267"/>
      <c r="G15" s="267"/>
      <c r="H15" s="267"/>
      <c r="I15" s="267"/>
      <c r="J15" s="267"/>
      <c r="K15" s="265"/>
    </row>
    <row r="16" s="1" customFormat="1" ht="15" customHeight="1">
      <c r="B16" s="268"/>
      <c r="C16" s="269"/>
      <c r="D16" s="267" t="s">
        <v>330</v>
      </c>
      <c r="E16" s="267"/>
      <c r="F16" s="267"/>
      <c r="G16" s="267"/>
      <c r="H16" s="267"/>
      <c r="I16" s="267"/>
      <c r="J16" s="267"/>
      <c r="K16" s="265"/>
    </row>
    <row r="17" s="1" customFormat="1" ht="15" customHeight="1">
      <c r="B17" s="268"/>
      <c r="C17" s="269"/>
      <c r="D17" s="267" t="s">
        <v>331</v>
      </c>
      <c r="E17" s="267"/>
      <c r="F17" s="267"/>
      <c r="G17" s="267"/>
      <c r="H17" s="267"/>
      <c r="I17" s="267"/>
      <c r="J17" s="267"/>
      <c r="K17" s="265"/>
    </row>
    <row r="18" s="1" customFormat="1" ht="15" customHeight="1">
      <c r="B18" s="268"/>
      <c r="C18" s="269"/>
      <c r="D18" s="269"/>
      <c r="E18" s="271" t="s">
        <v>78</v>
      </c>
      <c r="F18" s="267" t="s">
        <v>332</v>
      </c>
      <c r="G18" s="267"/>
      <c r="H18" s="267"/>
      <c r="I18" s="267"/>
      <c r="J18" s="267"/>
      <c r="K18" s="265"/>
    </row>
    <row r="19" s="1" customFormat="1" ht="15" customHeight="1">
      <c r="B19" s="268"/>
      <c r="C19" s="269"/>
      <c r="D19" s="269"/>
      <c r="E19" s="271" t="s">
        <v>333</v>
      </c>
      <c r="F19" s="267" t="s">
        <v>334</v>
      </c>
      <c r="G19" s="267"/>
      <c r="H19" s="267"/>
      <c r="I19" s="267"/>
      <c r="J19" s="267"/>
      <c r="K19" s="265"/>
    </row>
    <row r="20" s="1" customFormat="1" ht="15" customHeight="1">
      <c r="B20" s="268"/>
      <c r="C20" s="269"/>
      <c r="D20" s="269"/>
      <c r="E20" s="271" t="s">
        <v>335</v>
      </c>
      <c r="F20" s="267" t="s">
        <v>336</v>
      </c>
      <c r="G20" s="267"/>
      <c r="H20" s="267"/>
      <c r="I20" s="267"/>
      <c r="J20" s="267"/>
      <c r="K20" s="265"/>
    </row>
    <row r="21" s="1" customFormat="1" ht="15" customHeight="1">
      <c r="B21" s="268"/>
      <c r="C21" s="269"/>
      <c r="D21" s="269"/>
      <c r="E21" s="271" t="s">
        <v>337</v>
      </c>
      <c r="F21" s="267" t="s">
        <v>338</v>
      </c>
      <c r="G21" s="267"/>
      <c r="H21" s="267"/>
      <c r="I21" s="267"/>
      <c r="J21" s="267"/>
      <c r="K21" s="265"/>
    </row>
    <row r="22" s="1" customFormat="1" ht="15" customHeight="1">
      <c r="B22" s="268"/>
      <c r="C22" s="269"/>
      <c r="D22" s="269"/>
      <c r="E22" s="271" t="s">
        <v>339</v>
      </c>
      <c r="F22" s="267" t="s">
        <v>340</v>
      </c>
      <c r="G22" s="267"/>
      <c r="H22" s="267"/>
      <c r="I22" s="267"/>
      <c r="J22" s="267"/>
      <c r="K22" s="265"/>
    </row>
    <row r="23" s="1" customFormat="1" ht="15" customHeight="1">
      <c r="B23" s="268"/>
      <c r="C23" s="269"/>
      <c r="D23" s="269"/>
      <c r="E23" s="271" t="s">
        <v>341</v>
      </c>
      <c r="F23" s="267" t="s">
        <v>342</v>
      </c>
      <c r="G23" s="267"/>
      <c r="H23" s="267"/>
      <c r="I23" s="267"/>
      <c r="J23" s="267"/>
      <c r="K23" s="265"/>
    </row>
    <row r="24" s="1" customFormat="1" ht="12.75" customHeight="1">
      <c r="B24" s="268"/>
      <c r="C24" s="269"/>
      <c r="D24" s="269"/>
      <c r="E24" s="269"/>
      <c r="F24" s="269"/>
      <c r="G24" s="269"/>
      <c r="H24" s="269"/>
      <c r="I24" s="269"/>
      <c r="J24" s="269"/>
      <c r="K24" s="265"/>
    </row>
    <row r="25" s="1" customFormat="1" ht="15" customHeight="1">
      <c r="B25" s="268"/>
      <c r="C25" s="267" t="s">
        <v>343</v>
      </c>
      <c r="D25" s="267"/>
      <c r="E25" s="267"/>
      <c r="F25" s="267"/>
      <c r="G25" s="267"/>
      <c r="H25" s="267"/>
      <c r="I25" s="267"/>
      <c r="J25" s="267"/>
      <c r="K25" s="265"/>
    </row>
    <row r="26" s="1" customFormat="1" ht="15" customHeight="1">
      <c r="B26" s="268"/>
      <c r="C26" s="267" t="s">
        <v>344</v>
      </c>
      <c r="D26" s="267"/>
      <c r="E26" s="267"/>
      <c r="F26" s="267"/>
      <c r="G26" s="267"/>
      <c r="H26" s="267"/>
      <c r="I26" s="267"/>
      <c r="J26" s="267"/>
      <c r="K26" s="265"/>
    </row>
    <row r="27" s="1" customFormat="1" ht="15" customHeight="1">
      <c r="B27" s="268"/>
      <c r="C27" s="267"/>
      <c r="D27" s="267" t="s">
        <v>345</v>
      </c>
      <c r="E27" s="267"/>
      <c r="F27" s="267"/>
      <c r="G27" s="267"/>
      <c r="H27" s="267"/>
      <c r="I27" s="267"/>
      <c r="J27" s="267"/>
      <c r="K27" s="265"/>
    </row>
    <row r="28" s="1" customFormat="1" ht="15" customHeight="1">
      <c r="B28" s="268"/>
      <c r="C28" s="269"/>
      <c r="D28" s="267" t="s">
        <v>346</v>
      </c>
      <c r="E28" s="267"/>
      <c r="F28" s="267"/>
      <c r="G28" s="267"/>
      <c r="H28" s="267"/>
      <c r="I28" s="267"/>
      <c r="J28" s="267"/>
      <c r="K28" s="265"/>
    </row>
    <row r="29" s="1" customFormat="1" ht="12.75" customHeight="1">
      <c r="B29" s="268"/>
      <c r="C29" s="269"/>
      <c r="D29" s="269"/>
      <c r="E29" s="269"/>
      <c r="F29" s="269"/>
      <c r="G29" s="269"/>
      <c r="H29" s="269"/>
      <c r="I29" s="269"/>
      <c r="J29" s="269"/>
      <c r="K29" s="265"/>
    </row>
    <row r="30" s="1" customFormat="1" ht="15" customHeight="1">
      <c r="B30" s="268"/>
      <c r="C30" s="269"/>
      <c r="D30" s="267" t="s">
        <v>347</v>
      </c>
      <c r="E30" s="267"/>
      <c r="F30" s="267"/>
      <c r="G30" s="267"/>
      <c r="H30" s="267"/>
      <c r="I30" s="267"/>
      <c r="J30" s="267"/>
      <c r="K30" s="265"/>
    </row>
    <row r="31" s="1" customFormat="1" ht="15" customHeight="1">
      <c r="B31" s="268"/>
      <c r="C31" s="269"/>
      <c r="D31" s="267" t="s">
        <v>348</v>
      </c>
      <c r="E31" s="267"/>
      <c r="F31" s="267"/>
      <c r="G31" s="267"/>
      <c r="H31" s="267"/>
      <c r="I31" s="267"/>
      <c r="J31" s="267"/>
      <c r="K31" s="265"/>
    </row>
    <row r="32" s="1" customFormat="1" ht="12.75" customHeight="1">
      <c r="B32" s="268"/>
      <c r="C32" s="269"/>
      <c r="D32" s="269"/>
      <c r="E32" s="269"/>
      <c r="F32" s="269"/>
      <c r="G32" s="269"/>
      <c r="H32" s="269"/>
      <c r="I32" s="269"/>
      <c r="J32" s="269"/>
      <c r="K32" s="265"/>
    </row>
    <row r="33" s="1" customFormat="1" ht="15" customHeight="1">
      <c r="B33" s="268"/>
      <c r="C33" s="269"/>
      <c r="D33" s="267" t="s">
        <v>349</v>
      </c>
      <c r="E33" s="267"/>
      <c r="F33" s="267"/>
      <c r="G33" s="267"/>
      <c r="H33" s="267"/>
      <c r="I33" s="267"/>
      <c r="J33" s="267"/>
      <c r="K33" s="265"/>
    </row>
    <row r="34" s="1" customFormat="1" ht="15" customHeight="1">
      <c r="B34" s="268"/>
      <c r="C34" s="269"/>
      <c r="D34" s="267" t="s">
        <v>350</v>
      </c>
      <c r="E34" s="267"/>
      <c r="F34" s="267"/>
      <c r="G34" s="267"/>
      <c r="H34" s="267"/>
      <c r="I34" s="267"/>
      <c r="J34" s="267"/>
      <c r="K34" s="265"/>
    </row>
    <row r="35" s="1" customFormat="1" ht="15" customHeight="1">
      <c r="B35" s="268"/>
      <c r="C35" s="269"/>
      <c r="D35" s="267" t="s">
        <v>351</v>
      </c>
      <c r="E35" s="267"/>
      <c r="F35" s="267"/>
      <c r="G35" s="267"/>
      <c r="H35" s="267"/>
      <c r="I35" s="267"/>
      <c r="J35" s="267"/>
      <c r="K35" s="265"/>
    </row>
    <row r="36" s="1" customFormat="1" ht="15" customHeight="1">
      <c r="B36" s="268"/>
      <c r="C36" s="269"/>
      <c r="D36" s="267"/>
      <c r="E36" s="270" t="s">
        <v>94</v>
      </c>
      <c r="F36" s="267"/>
      <c r="G36" s="267" t="s">
        <v>352</v>
      </c>
      <c r="H36" s="267"/>
      <c r="I36" s="267"/>
      <c r="J36" s="267"/>
      <c r="K36" s="265"/>
    </row>
    <row r="37" s="1" customFormat="1" ht="30.75" customHeight="1">
      <c r="B37" s="268"/>
      <c r="C37" s="269"/>
      <c r="D37" s="267"/>
      <c r="E37" s="270" t="s">
        <v>353</v>
      </c>
      <c r="F37" s="267"/>
      <c r="G37" s="267" t="s">
        <v>354</v>
      </c>
      <c r="H37" s="267"/>
      <c r="I37" s="267"/>
      <c r="J37" s="267"/>
      <c r="K37" s="265"/>
    </row>
    <row r="38" s="1" customFormat="1" ht="15" customHeight="1">
      <c r="B38" s="268"/>
      <c r="C38" s="269"/>
      <c r="D38" s="267"/>
      <c r="E38" s="270" t="s">
        <v>55</v>
      </c>
      <c r="F38" s="267"/>
      <c r="G38" s="267" t="s">
        <v>355</v>
      </c>
      <c r="H38" s="267"/>
      <c r="I38" s="267"/>
      <c r="J38" s="267"/>
      <c r="K38" s="265"/>
    </row>
    <row r="39" s="1" customFormat="1" ht="15" customHeight="1">
      <c r="B39" s="268"/>
      <c r="C39" s="269"/>
      <c r="D39" s="267"/>
      <c r="E39" s="270" t="s">
        <v>56</v>
      </c>
      <c r="F39" s="267"/>
      <c r="G39" s="267" t="s">
        <v>356</v>
      </c>
      <c r="H39" s="267"/>
      <c r="I39" s="267"/>
      <c r="J39" s="267"/>
      <c r="K39" s="265"/>
    </row>
    <row r="40" s="1" customFormat="1" ht="15" customHeight="1">
      <c r="B40" s="268"/>
      <c r="C40" s="269"/>
      <c r="D40" s="267"/>
      <c r="E40" s="270" t="s">
        <v>95</v>
      </c>
      <c r="F40" s="267"/>
      <c r="G40" s="267" t="s">
        <v>357</v>
      </c>
      <c r="H40" s="267"/>
      <c r="I40" s="267"/>
      <c r="J40" s="267"/>
      <c r="K40" s="265"/>
    </row>
    <row r="41" s="1" customFormat="1" ht="15" customHeight="1">
      <c r="B41" s="268"/>
      <c r="C41" s="269"/>
      <c r="D41" s="267"/>
      <c r="E41" s="270" t="s">
        <v>96</v>
      </c>
      <c r="F41" s="267"/>
      <c r="G41" s="267" t="s">
        <v>358</v>
      </c>
      <c r="H41" s="267"/>
      <c r="I41" s="267"/>
      <c r="J41" s="267"/>
      <c r="K41" s="265"/>
    </row>
    <row r="42" s="1" customFormat="1" ht="15" customHeight="1">
      <c r="B42" s="268"/>
      <c r="C42" s="269"/>
      <c r="D42" s="267"/>
      <c r="E42" s="270" t="s">
        <v>359</v>
      </c>
      <c r="F42" s="267"/>
      <c r="G42" s="267" t="s">
        <v>360</v>
      </c>
      <c r="H42" s="267"/>
      <c r="I42" s="267"/>
      <c r="J42" s="267"/>
      <c r="K42" s="265"/>
    </row>
    <row r="43" s="1" customFormat="1" ht="15" customHeight="1">
      <c r="B43" s="268"/>
      <c r="C43" s="269"/>
      <c r="D43" s="267"/>
      <c r="E43" s="270"/>
      <c r="F43" s="267"/>
      <c r="G43" s="267" t="s">
        <v>361</v>
      </c>
      <c r="H43" s="267"/>
      <c r="I43" s="267"/>
      <c r="J43" s="267"/>
      <c r="K43" s="265"/>
    </row>
    <row r="44" s="1" customFormat="1" ht="15" customHeight="1">
      <c r="B44" s="268"/>
      <c r="C44" s="269"/>
      <c r="D44" s="267"/>
      <c r="E44" s="270" t="s">
        <v>362</v>
      </c>
      <c r="F44" s="267"/>
      <c r="G44" s="267" t="s">
        <v>363</v>
      </c>
      <c r="H44" s="267"/>
      <c r="I44" s="267"/>
      <c r="J44" s="267"/>
      <c r="K44" s="265"/>
    </row>
    <row r="45" s="1" customFormat="1" ht="15" customHeight="1">
      <c r="B45" s="268"/>
      <c r="C45" s="269"/>
      <c r="D45" s="267"/>
      <c r="E45" s="270" t="s">
        <v>98</v>
      </c>
      <c r="F45" s="267"/>
      <c r="G45" s="267" t="s">
        <v>364</v>
      </c>
      <c r="H45" s="267"/>
      <c r="I45" s="267"/>
      <c r="J45" s="267"/>
      <c r="K45" s="265"/>
    </row>
    <row r="46" s="1" customFormat="1" ht="12.75" customHeight="1">
      <c r="B46" s="268"/>
      <c r="C46" s="269"/>
      <c r="D46" s="267"/>
      <c r="E46" s="267"/>
      <c r="F46" s="267"/>
      <c r="G46" s="267"/>
      <c r="H46" s="267"/>
      <c r="I46" s="267"/>
      <c r="J46" s="267"/>
      <c r="K46" s="265"/>
    </row>
    <row r="47" s="1" customFormat="1" ht="15" customHeight="1">
      <c r="B47" s="268"/>
      <c r="C47" s="269"/>
      <c r="D47" s="267" t="s">
        <v>365</v>
      </c>
      <c r="E47" s="267"/>
      <c r="F47" s="267"/>
      <c r="G47" s="267"/>
      <c r="H47" s="267"/>
      <c r="I47" s="267"/>
      <c r="J47" s="267"/>
      <c r="K47" s="265"/>
    </row>
    <row r="48" s="1" customFormat="1" ht="15" customHeight="1">
      <c r="B48" s="268"/>
      <c r="C48" s="269"/>
      <c r="D48" s="269"/>
      <c r="E48" s="267" t="s">
        <v>366</v>
      </c>
      <c r="F48" s="267"/>
      <c r="G48" s="267"/>
      <c r="H48" s="267"/>
      <c r="I48" s="267"/>
      <c r="J48" s="267"/>
      <c r="K48" s="265"/>
    </row>
    <row r="49" s="1" customFormat="1" ht="15" customHeight="1">
      <c r="B49" s="268"/>
      <c r="C49" s="269"/>
      <c r="D49" s="269"/>
      <c r="E49" s="267" t="s">
        <v>367</v>
      </c>
      <c r="F49" s="267"/>
      <c r="G49" s="267"/>
      <c r="H49" s="267"/>
      <c r="I49" s="267"/>
      <c r="J49" s="267"/>
      <c r="K49" s="265"/>
    </row>
    <row r="50" s="1" customFormat="1" ht="15" customHeight="1">
      <c r="B50" s="268"/>
      <c r="C50" s="269"/>
      <c r="D50" s="269"/>
      <c r="E50" s="267" t="s">
        <v>368</v>
      </c>
      <c r="F50" s="267"/>
      <c r="G50" s="267"/>
      <c r="H50" s="267"/>
      <c r="I50" s="267"/>
      <c r="J50" s="267"/>
      <c r="K50" s="265"/>
    </row>
    <row r="51" s="1" customFormat="1" ht="15" customHeight="1">
      <c r="B51" s="268"/>
      <c r="C51" s="269"/>
      <c r="D51" s="267" t="s">
        <v>369</v>
      </c>
      <c r="E51" s="267"/>
      <c r="F51" s="267"/>
      <c r="G51" s="267"/>
      <c r="H51" s="267"/>
      <c r="I51" s="267"/>
      <c r="J51" s="267"/>
      <c r="K51" s="265"/>
    </row>
    <row r="52" s="1" customFormat="1" ht="25.5" customHeight="1">
      <c r="B52" s="263"/>
      <c r="C52" s="264" t="s">
        <v>370</v>
      </c>
      <c r="D52" s="264"/>
      <c r="E52" s="264"/>
      <c r="F52" s="264"/>
      <c r="G52" s="264"/>
      <c r="H52" s="264"/>
      <c r="I52" s="264"/>
      <c r="J52" s="264"/>
      <c r="K52" s="265"/>
    </row>
    <row r="53" s="1" customFormat="1" ht="5.25" customHeight="1">
      <c r="B53" s="263"/>
      <c r="C53" s="266"/>
      <c r="D53" s="266"/>
      <c r="E53" s="266"/>
      <c r="F53" s="266"/>
      <c r="G53" s="266"/>
      <c r="H53" s="266"/>
      <c r="I53" s="266"/>
      <c r="J53" s="266"/>
      <c r="K53" s="265"/>
    </row>
    <row r="54" s="1" customFormat="1" ht="15" customHeight="1">
      <c r="B54" s="263"/>
      <c r="C54" s="267" t="s">
        <v>371</v>
      </c>
      <c r="D54" s="267"/>
      <c r="E54" s="267"/>
      <c r="F54" s="267"/>
      <c r="G54" s="267"/>
      <c r="H54" s="267"/>
      <c r="I54" s="267"/>
      <c r="J54" s="267"/>
      <c r="K54" s="265"/>
    </row>
    <row r="55" s="1" customFormat="1" ht="15" customHeight="1">
      <c r="B55" s="263"/>
      <c r="C55" s="267" t="s">
        <v>372</v>
      </c>
      <c r="D55" s="267"/>
      <c r="E55" s="267"/>
      <c r="F55" s="267"/>
      <c r="G55" s="267"/>
      <c r="H55" s="267"/>
      <c r="I55" s="267"/>
      <c r="J55" s="267"/>
      <c r="K55" s="265"/>
    </row>
    <row r="56" s="1" customFormat="1" ht="12.75" customHeight="1">
      <c r="B56" s="263"/>
      <c r="C56" s="267"/>
      <c r="D56" s="267"/>
      <c r="E56" s="267"/>
      <c r="F56" s="267"/>
      <c r="G56" s="267"/>
      <c r="H56" s="267"/>
      <c r="I56" s="267"/>
      <c r="J56" s="267"/>
      <c r="K56" s="265"/>
    </row>
    <row r="57" s="1" customFormat="1" ht="15" customHeight="1">
      <c r="B57" s="263"/>
      <c r="C57" s="267" t="s">
        <v>373</v>
      </c>
      <c r="D57" s="267"/>
      <c r="E57" s="267"/>
      <c r="F57" s="267"/>
      <c r="G57" s="267"/>
      <c r="H57" s="267"/>
      <c r="I57" s="267"/>
      <c r="J57" s="267"/>
      <c r="K57" s="265"/>
    </row>
    <row r="58" s="1" customFormat="1" ht="15" customHeight="1">
      <c r="B58" s="263"/>
      <c r="C58" s="269"/>
      <c r="D58" s="267" t="s">
        <v>374</v>
      </c>
      <c r="E58" s="267"/>
      <c r="F58" s="267"/>
      <c r="G58" s="267"/>
      <c r="H58" s="267"/>
      <c r="I58" s="267"/>
      <c r="J58" s="267"/>
      <c r="K58" s="265"/>
    </row>
    <row r="59" s="1" customFormat="1" ht="15" customHeight="1">
      <c r="B59" s="263"/>
      <c r="C59" s="269"/>
      <c r="D59" s="267" t="s">
        <v>375</v>
      </c>
      <c r="E59" s="267"/>
      <c r="F59" s="267"/>
      <c r="G59" s="267"/>
      <c r="H59" s="267"/>
      <c r="I59" s="267"/>
      <c r="J59" s="267"/>
      <c r="K59" s="265"/>
    </row>
    <row r="60" s="1" customFormat="1" ht="15" customHeight="1">
      <c r="B60" s="263"/>
      <c r="C60" s="269"/>
      <c r="D60" s="267" t="s">
        <v>376</v>
      </c>
      <c r="E60" s="267"/>
      <c r="F60" s="267"/>
      <c r="G60" s="267"/>
      <c r="H60" s="267"/>
      <c r="I60" s="267"/>
      <c r="J60" s="267"/>
      <c r="K60" s="265"/>
    </row>
    <row r="61" s="1" customFormat="1" ht="15" customHeight="1">
      <c r="B61" s="263"/>
      <c r="C61" s="269"/>
      <c r="D61" s="267" t="s">
        <v>377</v>
      </c>
      <c r="E61" s="267"/>
      <c r="F61" s="267"/>
      <c r="G61" s="267"/>
      <c r="H61" s="267"/>
      <c r="I61" s="267"/>
      <c r="J61" s="267"/>
      <c r="K61" s="265"/>
    </row>
    <row r="62" s="1" customFormat="1" ht="15" customHeight="1">
      <c r="B62" s="263"/>
      <c r="C62" s="269"/>
      <c r="D62" s="272" t="s">
        <v>378</v>
      </c>
      <c r="E62" s="272"/>
      <c r="F62" s="272"/>
      <c r="G62" s="272"/>
      <c r="H62" s="272"/>
      <c r="I62" s="272"/>
      <c r="J62" s="272"/>
      <c r="K62" s="265"/>
    </row>
    <row r="63" s="1" customFormat="1" ht="15" customHeight="1">
      <c r="B63" s="263"/>
      <c r="C63" s="269"/>
      <c r="D63" s="267" t="s">
        <v>379</v>
      </c>
      <c r="E63" s="267"/>
      <c r="F63" s="267"/>
      <c r="G63" s="267"/>
      <c r="H63" s="267"/>
      <c r="I63" s="267"/>
      <c r="J63" s="267"/>
      <c r="K63" s="265"/>
    </row>
    <row r="64" s="1" customFormat="1" ht="12.75" customHeight="1">
      <c r="B64" s="263"/>
      <c r="C64" s="269"/>
      <c r="D64" s="269"/>
      <c r="E64" s="273"/>
      <c r="F64" s="269"/>
      <c r="G64" s="269"/>
      <c r="H64" s="269"/>
      <c r="I64" s="269"/>
      <c r="J64" s="269"/>
      <c r="K64" s="265"/>
    </row>
    <row r="65" s="1" customFormat="1" ht="15" customHeight="1">
      <c r="B65" s="263"/>
      <c r="C65" s="269"/>
      <c r="D65" s="267" t="s">
        <v>380</v>
      </c>
      <c r="E65" s="267"/>
      <c r="F65" s="267"/>
      <c r="G65" s="267"/>
      <c r="H65" s="267"/>
      <c r="I65" s="267"/>
      <c r="J65" s="267"/>
      <c r="K65" s="265"/>
    </row>
    <row r="66" s="1" customFormat="1" ht="15" customHeight="1">
      <c r="B66" s="263"/>
      <c r="C66" s="269"/>
      <c r="D66" s="272" t="s">
        <v>381</v>
      </c>
      <c r="E66" s="272"/>
      <c r="F66" s="272"/>
      <c r="G66" s="272"/>
      <c r="H66" s="272"/>
      <c r="I66" s="272"/>
      <c r="J66" s="272"/>
      <c r="K66" s="265"/>
    </row>
    <row r="67" s="1" customFormat="1" ht="15" customHeight="1">
      <c r="B67" s="263"/>
      <c r="C67" s="269"/>
      <c r="D67" s="267" t="s">
        <v>382</v>
      </c>
      <c r="E67" s="267"/>
      <c r="F67" s="267"/>
      <c r="G67" s="267"/>
      <c r="H67" s="267"/>
      <c r="I67" s="267"/>
      <c r="J67" s="267"/>
      <c r="K67" s="265"/>
    </row>
    <row r="68" s="1" customFormat="1" ht="15" customHeight="1">
      <c r="B68" s="263"/>
      <c r="C68" s="269"/>
      <c r="D68" s="267" t="s">
        <v>383</v>
      </c>
      <c r="E68" s="267"/>
      <c r="F68" s="267"/>
      <c r="G68" s="267"/>
      <c r="H68" s="267"/>
      <c r="I68" s="267"/>
      <c r="J68" s="267"/>
      <c r="K68" s="265"/>
    </row>
    <row r="69" s="1" customFormat="1" ht="15" customHeight="1">
      <c r="B69" s="263"/>
      <c r="C69" s="269"/>
      <c r="D69" s="267" t="s">
        <v>384</v>
      </c>
      <c r="E69" s="267"/>
      <c r="F69" s="267"/>
      <c r="G69" s="267"/>
      <c r="H69" s="267"/>
      <c r="I69" s="267"/>
      <c r="J69" s="267"/>
      <c r="K69" s="265"/>
    </row>
    <row r="70" s="1" customFormat="1" ht="15" customHeight="1">
      <c r="B70" s="263"/>
      <c r="C70" s="269"/>
      <c r="D70" s="267" t="s">
        <v>385</v>
      </c>
      <c r="E70" s="267"/>
      <c r="F70" s="267"/>
      <c r="G70" s="267"/>
      <c r="H70" s="267"/>
      <c r="I70" s="267"/>
      <c r="J70" s="267"/>
      <c r="K70" s="265"/>
    </row>
    <row r="71" s="1" customFormat="1" ht="12.75" customHeight="1">
      <c r="B71" s="274"/>
      <c r="C71" s="275"/>
      <c r="D71" s="275"/>
      <c r="E71" s="275"/>
      <c r="F71" s="275"/>
      <c r="G71" s="275"/>
      <c r="H71" s="275"/>
      <c r="I71" s="275"/>
      <c r="J71" s="275"/>
      <c r="K71" s="276"/>
    </row>
    <row r="72" s="1" customFormat="1" ht="18.75" customHeight="1">
      <c r="B72" s="277"/>
      <c r="C72" s="277"/>
      <c r="D72" s="277"/>
      <c r="E72" s="277"/>
      <c r="F72" s="277"/>
      <c r="G72" s="277"/>
      <c r="H72" s="277"/>
      <c r="I72" s="277"/>
      <c r="J72" s="277"/>
      <c r="K72" s="278"/>
    </row>
    <row r="73" s="1" customFormat="1" ht="18.75" customHeight="1">
      <c r="B73" s="278"/>
      <c r="C73" s="278"/>
      <c r="D73" s="278"/>
      <c r="E73" s="278"/>
      <c r="F73" s="278"/>
      <c r="G73" s="278"/>
      <c r="H73" s="278"/>
      <c r="I73" s="278"/>
      <c r="J73" s="278"/>
      <c r="K73" s="278"/>
    </row>
    <row r="74" s="1" customFormat="1" ht="7.5" customHeight="1">
      <c r="B74" s="279"/>
      <c r="C74" s="280"/>
      <c r="D74" s="280"/>
      <c r="E74" s="280"/>
      <c r="F74" s="280"/>
      <c r="G74" s="280"/>
      <c r="H74" s="280"/>
      <c r="I74" s="280"/>
      <c r="J74" s="280"/>
      <c r="K74" s="281"/>
    </row>
    <row r="75" s="1" customFormat="1" ht="45" customHeight="1">
      <c r="B75" s="282"/>
      <c r="C75" s="283" t="s">
        <v>386</v>
      </c>
      <c r="D75" s="283"/>
      <c r="E75" s="283"/>
      <c r="F75" s="283"/>
      <c r="G75" s="283"/>
      <c r="H75" s="283"/>
      <c r="I75" s="283"/>
      <c r="J75" s="283"/>
      <c r="K75" s="284"/>
    </row>
    <row r="76" s="1" customFormat="1" ht="17.25" customHeight="1">
      <c r="B76" s="282"/>
      <c r="C76" s="285" t="s">
        <v>387</v>
      </c>
      <c r="D76" s="285"/>
      <c r="E76" s="285"/>
      <c r="F76" s="285" t="s">
        <v>388</v>
      </c>
      <c r="G76" s="286"/>
      <c r="H76" s="285" t="s">
        <v>56</v>
      </c>
      <c r="I76" s="285" t="s">
        <v>59</v>
      </c>
      <c r="J76" s="285" t="s">
        <v>389</v>
      </c>
      <c r="K76" s="284"/>
    </row>
    <row r="77" s="1" customFormat="1" ht="17.25" customHeight="1">
      <c r="B77" s="282"/>
      <c r="C77" s="287" t="s">
        <v>390</v>
      </c>
      <c r="D77" s="287"/>
      <c r="E77" s="287"/>
      <c r="F77" s="288" t="s">
        <v>391</v>
      </c>
      <c r="G77" s="289"/>
      <c r="H77" s="287"/>
      <c r="I77" s="287"/>
      <c r="J77" s="287" t="s">
        <v>392</v>
      </c>
      <c r="K77" s="284"/>
    </row>
    <row r="78" s="1" customFormat="1" ht="5.25" customHeight="1">
      <c r="B78" s="282"/>
      <c r="C78" s="290"/>
      <c r="D78" s="290"/>
      <c r="E78" s="290"/>
      <c r="F78" s="290"/>
      <c r="G78" s="291"/>
      <c r="H78" s="290"/>
      <c r="I78" s="290"/>
      <c r="J78" s="290"/>
      <c r="K78" s="284"/>
    </row>
    <row r="79" s="1" customFormat="1" ht="15" customHeight="1">
      <c r="B79" s="282"/>
      <c r="C79" s="270" t="s">
        <v>55</v>
      </c>
      <c r="D79" s="292"/>
      <c r="E79" s="292"/>
      <c r="F79" s="293" t="s">
        <v>393</v>
      </c>
      <c r="G79" s="294"/>
      <c r="H79" s="270" t="s">
        <v>394</v>
      </c>
      <c r="I79" s="270" t="s">
        <v>395</v>
      </c>
      <c r="J79" s="270">
        <v>20</v>
      </c>
      <c r="K79" s="284"/>
    </row>
    <row r="80" s="1" customFormat="1" ht="15" customHeight="1">
      <c r="B80" s="282"/>
      <c r="C80" s="270" t="s">
        <v>396</v>
      </c>
      <c r="D80" s="270"/>
      <c r="E80" s="270"/>
      <c r="F80" s="293" t="s">
        <v>393</v>
      </c>
      <c r="G80" s="294"/>
      <c r="H80" s="270" t="s">
        <v>397</v>
      </c>
      <c r="I80" s="270" t="s">
        <v>395</v>
      </c>
      <c r="J80" s="270">
        <v>120</v>
      </c>
      <c r="K80" s="284"/>
    </row>
    <row r="81" s="1" customFormat="1" ht="15" customHeight="1">
      <c r="B81" s="295"/>
      <c r="C81" s="270" t="s">
        <v>398</v>
      </c>
      <c r="D81" s="270"/>
      <c r="E81" s="270"/>
      <c r="F81" s="293" t="s">
        <v>399</v>
      </c>
      <c r="G81" s="294"/>
      <c r="H81" s="270" t="s">
        <v>400</v>
      </c>
      <c r="I81" s="270" t="s">
        <v>395</v>
      </c>
      <c r="J81" s="270">
        <v>50</v>
      </c>
      <c r="K81" s="284"/>
    </row>
    <row r="82" s="1" customFormat="1" ht="15" customHeight="1">
      <c r="B82" s="295"/>
      <c r="C82" s="270" t="s">
        <v>401</v>
      </c>
      <c r="D82" s="270"/>
      <c r="E82" s="270"/>
      <c r="F82" s="293" t="s">
        <v>393</v>
      </c>
      <c r="G82" s="294"/>
      <c r="H82" s="270" t="s">
        <v>402</v>
      </c>
      <c r="I82" s="270" t="s">
        <v>403</v>
      </c>
      <c r="J82" s="270"/>
      <c r="K82" s="284"/>
    </row>
    <row r="83" s="1" customFormat="1" ht="15" customHeight="1">
      <c r="B83" s="295"/>
      <c r="C83" s="296" t="s">
        <v>404</v>
      </c>
      <c r="D83" s="296"/>
      <c r="E83" s="296"/>
      <c r="F83" s="297" t="s">
        <v>399</v>
      </c>
      <c r="G83" s="296"/>
      <c r="H83" s="296" t="s">
        <v>405</v>
      </c>
      <c r="I83" s="296" t="s">
        <v>395</v>
      </c>
      <c r="J83" s="296">
        <v>15</v>
      </c>
      <c r="K83" s="284"/>
    </row>
    <row r="84" s="1" customFormat="1" ht="15" customHeight="1">
      <c r="B84" s="295"/>
      <c r="C84" s="296" t="s">
        <v>406</v>
      </c>
      <c r="D84" s="296"/>
      <c r="E84" s="296"/>
      <c r="F84" s="297" t="s">
        <v>399</v>
      </c>
      <c r="G84" s="296"/>
      <c r="H84" s="296" t="s">
        <v>407</v>
      </c>
      <c r="I84" s="296" t="s">
        <v>395</v>
      </c>
      <c r="J84" s="296">
        <v>15</v>
      </c>
      <c r="K84" s="284"/>
    </row>
    <row r="85" s="1" customFormat="1" ht="15" customHeight="1">
      <c r="B85" s="295"/>
      <c r="C85" s="296" t="s">
        <v>408</v>
      </c>
      <c r="D85" s="296"/>
      <c r="E85" s="296"/>
      <c r="F85" s="297" t="s">
        <v>399</v>
      </c>
      <c r="G85" s="296"/>
      <c r="H85" s="296" t="s">
        <v>409</v>
      </c>
      <c r="I85" s="296" t="s">
        <v>395</v>
      </c>
      <c r="J85" s="296">
        <v>20</v>
      </c>
      <c r="K85" s="284"/>
    </row>
    <row r="86" s="1" customFormat="1" ht="15" customHeight="1">
      <c r="B86" s="295"/>
      <c r="C86" s="296" t="s">
        <v>410</v>
      </c>
      <c r="D86" s="296"/>
      <c r="E86" s="296"/>
      <c r="F86" s="297" t="s">
        <v>399</v>
      </c>
      <c r="G86" s="296"/>
      <c r="H86" s="296" t="s">
        <v>411</v>
      </c>
      <c r="I86" s="296" t="s">
        <v>395</v>
      </c>
      <c r="J86" s="296">
        <v>20</v>
      </c>
      <c r="K86" s="284"/>
    </row>
    <row r="87" s="1" customFormat="1" ht="15" customHeight="1">
      <c r="B87" s="295"/>
      <c r="C87" s="270" t="s">
        <v>412</v>
      </c>
      <c r="D87" s="270"/>
      <c r="E87" s="270"/>
      <c r="F87" s="293" t="s">
        <v>399</v>
      </c>
      <c r="G87" s="294"/>
      <c r="H87" s="270" t="s">
        <v>413</v>
      </c>
      <c r="I87" s="270" t="s">
        <v>395</v>
      </c>
      <c r="J87" s="270">
        <v>50</v>
      </c>
      <c r="K87" s="284"/>
    </row>
    <row r="88" s="1" customFormat="1" ht="15" customHeight="1">
      <c r="B88" s="295"/>
      <c r="C88" s="270" t="s">
        <v>414</v>
      </c>
      <c r="D88" s="270"/>
      <c r="E88" s="270"/>
      <c r="F88" s="293" t="s">
        <v>399</v>
      </c>
      <c r="G88" s="294"/>
      <c r="H88" s="270" t="s">
        <v>415</v>
      </c>
      <c r="I88" s="270" t="s">
        <v>395</v>
      </c>
      <c r="J88" s="270">
        <v>20</v>
      </c>
      <c r="K88" s="284"/>
    </row>
    <row r="89" s="1" customFormat="1" ht="15" customHeight="1">
      <c r="B89" s="295"/>
      <c r="C89" s="270" t="s">
        <v>416</v>
      </c>
      <c r="D89" s="270"/>
      <c r="E89" s="270"/>
      <c r="F89" s="293" t="s">
        <v>399</v>
      </c>
      <c r="G89" s="294"/>
      <c r="H89" s="270" t="s">
        <v>417</v>
      </c>
      <c r="I89" s="270" t="s">
        <v>395</v>
      </c>
      <c r="J89" s="270">
        <v>20</v>
      </c>
      <c r="K89" s="284"/>
    </row>
    <row r="90" s="1" customFormat="1" ht="15" customHeight="1">
      <c r="B90" s="295"/>
      <c r="C90" s="270" t="s">
        <v>418</v>
      </c>
      <c r="D90" s="270"/>
      <c r="E90" s="270"/>
      <c r="F90" s="293" t="s">
        <v>399</v>
      </c>
      <c r="G90" s="294"/>
      <c r="H90" s="270" t="s">
        <v>419</v>
      </c>
      <c r="I90" s="270" t="s">
        <v>395</v>
      </c>
      <c r="J90" s="270">
        <v>50</v>
      </c>
      <c r="K90" s="284"/>
    </row>
    <row r="91" s="1" customFormat="1" ht="15" customHeight="1">
      <c r="B91" s="295"/>
      <c r="C91" s="270" t="s">
        <v>420</v>
      </c>
      <c r="D91" s="270"/>
      <c r="E91" s="270"/>
      <c r="F91" s="293" t="s">
        <v>399</v>
      </c>
      <c r="G91" s="294"/>
      <c r="H91" s="270" t="s">
        <v>420</v>
      </c>
      <c r="I91" s="270" t="s">
        <v>395</v>
      </c>
      <c r="J91" s="270">
        <v>50</v>
      </c>
      <c r="K91" s="284"/>
    </row>
    <row r="92" s="1" customFormat="1" ht="15" customHeight="1">
      <c r="B92" s="295"/>
      <c r="C92" s="270" t="s">
        <v>421</v>
      </c>
      <c r="D92" s="270"/>
      <c r="E92" s="270"/>
      <c r="F92" s="293" t="s">
        <v>399</v>
      </c>
      <c r="G92" s="294"/>
      <c r="H92" s="270" t="s">
        <v>422</v>
      </c>
      <c r="I92" s="270" t="s">
        <v>395</v>
      </c>
      <c r="J92" s="270">
        <v>255</v>
      </c>
      <c r="K92" s="284"/>
    </row>
    <row r="93" s="1" customFormat="1" ht="15" customHeight="1">
      <c r="B93" s="295"/>
      <c r="C93" s="270" t="s">
        <v>423</v>
      </c>
      <c r="D93" s="270"/>
      <c r="E93" s="270"/>
      <c r="F93" s="293" t="s">
        <v>393</v>
      </c>
      <c r="G93" s="294"/>
      <c r="H93" s="270" t="s">
        <v>424</v>
      </c>
      <c r="I93" s="270" t="s">
        <v>425</v>
      </c>
      <c r="J93" s="270"/>
      <c r="K93" s="284"/>
    </row>
    <row r="94" s="1" customFormat="1" ht="15" customHeight="1">
      <c r="B94" s="295"/>
      <c r="C94" s="270" t="s">
        <v>426</v>
      </c>
      <c r="D94" s="270"/>
      <c r="E94" s="270"/>
      <c r="F94" s="293" t="s">
        <v>393</v>
      </c>
      <c r="G94" s="294"/>
      <c r="H94" s="270" t="s">
        <v>427</v>
      </c>
      <c r="I94" s="270" t="s">
        <v>428</v>
      </c>
      <c r="J94" s="270"/>
      <c r="K94" s="284"/>
    </row>
    <row r="95" s="1" customFormat="1" ht="15" customHeight="1">
      <c r="B95" s="295"/>
      <c r="C95" s="270" t="s">
        <v>429</v>
      </c>
      <c r="D95" s="270"/>
      <c r="E95" s="270"/>
      <c r="F95" s="293" t="s">
        <v>393</v>
      </c>
      <c r="G95" s="294"/>
      <c r="H95" s="270" t="s">
        <v>429</v>
      </c>
      <c r="I95" s="270" t="s">
        <v>428</v>
      </c>
      <c r="J95" s="270"/>
      <c r="K95" s="284"/>
    </row>
    <row r="96" s="1" customFormat="1" ht="15" customHeight="1">
      <c r="B96" s="295"/>
      <c r="C96" s="270" t="s">
        <v>40</v>
      </c>
      <c r="D96" s="270"/>
      <c r="E96" s="270"/>
      <c r="F96" s="293" t="s">
        <v>393</v>
      </c>
      <c r="G96" s="294"/>
      <c r="H96" s="270" t="s">
        <v>430</v>
      </c>
      <c r="I96" s="270" t="s">
        <v>428</v>
      </c>
      <c r="J96" s="270"/>
      <c r="K96" s="284"/>
    </row>
    <row r="97" s="1" customFormat="1" ht="15" customHeight="1">
      <c r="B97" s="295"/>
      <c r="C97" s="270" t="s">
        <v>50</v>
      </c>
      <c r="D97" s="270"/>
      <c r="E97" s="270"/>
      <c r="F97" s="293" t="s">
        <v>393</v>
      </c>
      <c r="G97" s="294"/>
      <c r="H97" s="270" t="s">
        <v>431</v>
      </c>
      <c r="I97" s="270" t="s">
        <v>428</v>
      </c>
      <c r="J97" s="270"/>
      <c r="K97" s="284"/>
    </row>
    <row r="98" s="1" customFormat="1" ht="15" customHeight="1">
      <c r="B98" s="298"/>
      <c r="C98" s="299"/>
      <c r="D98" s="299"/>
      <c r="E98" s="299"/>
      <c r="F98" s="299"/>
      <c r="G98" s="299"/>
      <c r="H98" s="299"/>
      <c r="I98" s="299"/>
      <c r="J98" s="299"/>
      <c r="K98" s="300"/>
    </row>
    <row r="99" s="1" customFormat="1" ht="18.75" customHeight="1">
      <c r="B99" s="301"/>
      <c r="C99" s="302"/>
      <c r="D99" s="302"/>
      <c r="E99" s="302"/>
      <c r="F99" s="302"/>
      <c r="G99" s="302"/>
      <c r="H99" s="302"/>
      <c r="I99" s="302"/>
      <c r="J99" s="302"/>
      <c r="K99" s="301"/>
    </row>
    <row r="100" s="1" customFormat="1" ht="18.75" customHeight="1">
      <c r="B100" s="278"/>
      <c r="C100" s="278"/>
      <c r="D100" s="278"/>
      <c r="E100" s="278"/>
      <c r="F100" s="278"/>
      <c r="G100" s="278"/>
      <c r="H100" s="278"/>
      <c r="I100" s="278"/>
      <c r="J100" s="278"/>
      <c r="K100" s="278"/>
    </row>
    <row r="101" s="1" customFormat="1" ht="7.5" customHeight="1">
      <c r="B101" s="279"/>
      <c r="C101" s="280"/>
      <c r="D101" s="280"/>
      <c r="E101" s="280"/>
      <c r="F101" s="280"/>
      <c r="G101" s="280"/>
      <c r="H101" s="280"/>
      <c r="I101" s="280"/>
      <c r="J101" s="280"/>
      <c r="K101" s="281"/>
    </row>
    <row r="102" s="1" customFormat="1" ht="45" customHeight="1">
      <c r="B102" s="282"/>
      <c r="C102" s="283" t="s">
        <v>432</v>
      </c>
      <c r="D102" s="283"/>
      <c r="E102" s="283"/>
      <c r="F102" s="283"/>
      <c r="G102" s="283"/>
      <c r="H102" s="283"/>
      <c r="I102" s="283"/>
      <c r="J102" s="283"/>
      <c r="K102" s="284"/>
    </row>
    <row r="103" s="1" customFormat="1" ht="17.25" customHeight="1">
      <c r="B103" s="282"/>
      <c r="C103" s="285" t="s">
        <v>387</v>
      </c>
      <c r="D103" s="285"/>
      <c r="E103" s="285"/>
      <c r="F103" s="285" t="s">
        <v>388</v>
      </c>
      <c r="G103" s="286"/>
      <c r="H103" s="285" t="s">
        <v>56</v>
      </c>
      <c r="I103" s="285" t="s">
        <v>59</v>
      </c>
      <c r="J103" s="285" t="s">
        <v>389</v>
      </c>
      <c r="K103" s="284"/>
    </row>
    <row r="104" s="1" customFormat="1" ht="17.25" customHeight="1">
      <c r="B104" s="282"/>
      <c r="C104" s="287" t="s">
        <v>390</v>
      </c>
      <c r="D104" s="287"/>
      <c r="E104" s="287"/>
      <c r="F104" s="288" t="s">
        <v>391</v>
      </c>
      <c r="G104" s="289"/>
      <c r="H104" s="287"/>
      <c r="I104" s="287"/>
      <c r="J104" s="287" t="s">
        <v>392</v>
      </c>
      <c r="K104" s="284"/>
    </row>
    <row r="105" s="1" customFormat="1" ht="5.25" customHeight="1">
      <c r="B105" s="282"/>
      <c r="C105" s="285"/>
      <c r="D105" s="285"/>
      <c r="E105" s="285"/>
      <c r="F105" s="285"/>
      <c r="G105" s="303"/>
      <c r="H105" s="285"/>
      <c r="I105" s="285"/>
      <c r="J105" s="285"/>
      <c r="K105" s="284"/>
    </row>
    <row r="106" s="1" customFormat="1" ht="15" customHeight="1">
      <c r="B106" s="282"/>
      <c r="C106" s="270" t="s">
        <v>55</v>
      </c>
      <c r="D106" s="292"/>
      <c r="E106" s="292"/>
      <c r="F106" s="293" t="s">
        <v>393</v>
      </c>
      <c r="G106" s="270"/>
      <c r="H106" s="270" t="s">
        <v>433</v>
      </c>
      <c r="I106" s="270" t="s">
        <v>395</v>
      </c>
      <c r="J106" s="270">
        <v>20</v>
      </c>
      <c r="K106" s="284"/>
    </row>
    <row r="107" s="1" customFormat="1" ht="15" customHeight="1">
      <c r="B107" s="282"/>
      <c r="C107" s="270" t="s">
        <v>396</v>
      </c>
      <c r="D107" s="270"/>
      <c r="E107" s="270"/>
      <c r="F107" s="293" t="s">
        <v>393</v>
      </c>
      <c r="G107" s="270"/>
      <c r="H107" s="270" t="s">
        <v>433</v>
      </c>
      <c r="I107" s="270" t="s">
        <v>395</v>
      </c>
      <c r="J107" s="270">
        <v>120</v>
      </c>
      <c r="K107" s="284"/>
    </row>
    <row r="108" s="1" customFormat="1" ht="15" customHeight="1">
      <c r="B108" s="295"/>
      <c r="C108" s="270" t="s">
        <v>398</v>
      </c>
      <c r="D108" s="270"/>
      <c r="E108" s="270"/>
      <c r="F108" s="293" t="s">
        <v>399</v>
      </c>
      <c r="G108" s="270"/>
      <c r="H108" s="270" t="s">
        <v>433</v>
      </c>
      <c r="I108" s="270" t="s">
        <v>395</v>
      </c>
      <c r="J108" s="270">
        <v>50</v>
      </c>
      <c r="K108" s="284"/>
    </row>
    <row r="109" s="1" customFormat="1" ht="15" customHeight="1">
      <c r="B109" s="295"/>
      <c r="C109" s="270" t="s">
        <v>401</v>
      </c>
      <c r="D109" s="270"/>
      <c r="E109" s="270"/>
      <c r="F109" s="293" t="s">
        <v>393</v>
      </c>
      <c r="G109" s="270"/>
      <c r="H109" s="270" t="s">
        <v>433</v>
      </c>
      <c r="I109" s="270" t="s">
        <v>403</v>
      </c>
      <c r="J109" s="270"/>
      <c r="K109" s="284"/>
    </row>
    <row r="110" s="1" customFormat="1" ht="15" customHeight="1">
      <c r="B110" s="295"/>
      <c r="C110" s="270" t="s">
        <v>412</v>
      </c>
      <c r="D110" s="270"/>
      <c r="E110" s="270"/>
      <c r="F110" s="293" t="s">
        <v>399</v>
      </c>
      <c r="G110" s="270"/>
      <c r="H110" s="270" t="s">
        <v>433</v>
      </c>
      <c r="I110" s="270" t="s">
        <v>395</v>
      </c>
      <c r="J110" s="270">
        <v>50</v>
      </c>
      <c r="K110" s="284"/>
    </row>
    <row r="111" s="1" customFormat="1" ht="15" customHeight="1">
      <c r="B111" s="295"/>
      <c r="C111" s="270" t="s">
        <v>420</v>
      </c>
      <c r="D111" s="270"/>
      <c r="E111" s="270"/>
      <c r="F111" s="293" t="s">
        <v>399</v>
      </c>
      <c r="G111" s="270"/>
      <c r="H111" s="270" t="s">
        <v>433</v>
      </c>
      <c r="I111" s="270" t="s">
        <v>395</v>
      </c>
      <c r="J111" s="270">
        <v>50</v>
      </c>
      <c r="K111" s="284"/>
    </row>
    <row r="112" s="1" customFormat="1" ht="15" customHeight="1">
      <c r="B112" s="295"/>
      <c r="C112" s="270" t="s">
        <v>418</v>
      </c>
      <c r="D112" s="270"/>
      <c r="E112" s="270"/>
      <c r="F112" s="293" t="s">
        <v>399</v>
      </c>
      <c r="G112" s="270"/>
      <c r="H112" s="270" t="s">
        <v>433</v>
      </c>
      <c r="I112" s="270" t="s">
        <v>395</v>
      </c>
      <c r="J112" s="270">
        <v>50</v>
      </c>
      <c r="K112" s="284"/>
    </row>
    <row r="113" s="1" customFormat="1" ht="15" customHeight="1">
      <c r="B113" s="295"/>
      <c r="C113" s="270" t="s">
        <v>55</v>
      </c>
      <c r="D113" s="270"/>
      <c r="E113" s="270"/>
      <c r="F113" s="293" t="s">
        <v>393</v>
      </c>
      <c r="G113" s="270"/>
      <c r="H113" s="270" t="s">
        <v>434</v>
      </c>
      <c r="I113" s="270" t="s">
        <v>395</v>
      </c>
      <c r="J113" s="270">
        <v>20</v>
      </c>
      <c r="K113" s="284"/>
    </row>
    <row r="114" s="1" customFormat="1" ht="15" customHeight="1">
      <c r="B114" s="295"/>
      <c r="C114" s="270" t="s">
        <v>435</v>
      </c>
      <c r="D114" s="270"/>
      <c r="E114" s="270"/>
      <c r="F114" s="293" t="s">
        <v>393</v>
      </c>
      <c r="G114" s="270"/>
      <c r="H114" s="270" t="s">
        <v>436</v>
      </c>
      <c r="I114" s="270" t="s">
        <v>395</v>
      </c>
      <c r="J114" s="270">
        <v>120</v>
      </c>
      <c r="K114" s="284"/>
    </row>
    <row r="115" s="1" customFormat="1" ht="15" customHeight="1">
      <c r="B115" s="295"/>
      <c r="C115" s="270" t="s">
        <v>40</v>
      </c>
      <c r="D115" s="270"/>
      <c r="E115" s="270"/>
      <c r="F115" s="293" t="s">
        <v>393</v>
      </c>
      <c r="G115" s="270"/>
      <c r="H115" s="270" t="s">
        <v>437</v>
      </c>
      <c r="I115" s="270" t="s">
        <v>428</v>
      </c>
      <c r="J115" s="270"/>
      <c r="K115" s="284"/>
    </row>
    <row r="116" s="1" customFormat="1" ht="15" customHeight="1">
      <c r="B116" s="295"/>
      <c r="C116" s="270" t="s">
        <v>50</v>
      </c>
      <c r="D116" s="270"/>
      <c r="E116" s="270"/>
      <c r="F116" s="293" t="s">
        <v>393</v>
      </c>
      <c r="G116" s="270"/>
      <c r="H116" s="270" t="s">
        <v>438</v>
      </c>
      <c r="I116" s="270" t="s">
        <v>428</v>
      </c>
      <c r="J116" s="270"/>
      <c r="K116" s="284"/>
    </row>
    <row r="117" s="1" customFormat="1" ht="15" customHeight="1">
      <c r="B117" s="295"/>
      <c r="C117" s="270" t="s">
        <v>59</v>
      </c>
      <c r="D117" s="270"/>
      <c r="E117" s="270"/>
      <c r="F117" s="293" t="s">
        <v>393</v>
      </c>
      <c r="G117" s="270"/>
      <c r="H117" s="270" t="s">
        <v>439</v>
      </c>
      <c r="I117" s="270" t="s">
        <v>440</v>
      </c>
      <c r="J117" s="270"/>
      <c r="K117" s="284"/>
    </row>
    <row r="118" s="1" customFormat="1" ht="15" customHeight="1">
      <c r="B118" s="298"/>
      <c r="C118" s="304"/>
      <c r="D118" s="304"/>
      <c r="E118" s="304"/>
      <c r="F118" s="304"/>
      <c r="G118" s="304"/>
      <c r="H118" s="304"/>
      <c r="I118" s="304"/>
      <c r="J118" s="304"/>
      <c r="K118" s="300"/>
    </row>
    <row r="119" s="1" customFormat="1" ht="18.75" customHeight="1">
      <c r="B119" s="305"/>
      <c r="C119" s="306"/>
      <c r="D119" s="306"/>
      <c r="E119" s="306"/>
      <c r="F119" s="307"/>
      <c r="G119" s="306"/>
      <c r="H119" s="306"/>
      <c r="I119" s="306"/>
      <c r="J119" s="306"/>
      <c r="K119" s="305"/>
    </row>
    <row r="120" s="1" customFormat="1" ht="18.75" customHeight="1">
      <c r="B120" s="278"/>
      <c r="C120" s="278"/>
      <c r="D120" s="278"/>
      <c r="E120" s="278"/>
      <c r="F120" s="278"/>
      <c r="G120" s="278"/>
      <c r="H120" s="278"/>
      <c r="I120" s="278"/>
      <c r="J120" s="278"/>
      <c r="K120" s="278"/>
    </row>
    <row r="121" s="1" customFormat="1" ht="7.5" customHeight="1">
      <c r="B121" s="308"/>
      <c r="C121" s="309"/>
      <c r="D121" s="309"/>
      <c r="E121" s="309"/>
      <c r="F121" s="309"/>
      <c r="G121" s="309"/>
      <c r="H121" s="309"/>
      <c r="I121" s="309"/>
      <c r="J121" s="309"/>
      <c r="K121" s="310"/>
    </row>
    <row r="122" s="1" customFormat="1" ht="45" customHeight="1">
      <c r="B122" s="311"/>
      <c r="C122" s="261" t="s">
        <v>441</v>
      </c>
      <c r="D122" s="261"/>
      <c r="E122" s="261"/>
      <c r="F122" s="261"/>
      <c r="G122" s="261"/>
      <c r="H122" s="261"/>
      <c r="I122" s="261"/>
      <c r="J122" s="261"/>
      <c r="K122" s="312"/>
    </row>
    <row r="123" s="1" customFormat="1" ht="17.25" customHeight="1">
      <c r="B123" s="313"/>
      <c r="C123" s="285" t="s">
        <v>387</v>
      </c>
      <c r="D123" s="285"/>
      <c r="E123" s="285"/>
      <c r="F123" s="285" t="s">
        <v>388</v>
      </c>
      <c r="G123" s="286"/>
      <c r="H123" s="285" t="s">
        <v>56</v>
      </c>
      <c r="I123" s="285" t="s">
        <v>59</v>
      </c>
      <c r="J123" s="285" t="s">
        <v>389</v>
      </c>
      <c r="K123" s="314"/>
    </row>
    <row r="124" s="1" customFormat="1" ht="17.25" customHeight="1">
      <c r="B124" s="313"/>
      <c r="C124" s="287" t="s">
        <v>390</v>
      </c>
      <c r="D124" s="287"/>
      <c r="E124" s="287"/>
      <c r="F124" s="288" t="s">
        <v>391</v>
      </c>
      <c r="G124" s="289"/>
      <c r="H124" s="287"/>
      <c r="I124" s="287"/>
      <c r="J124" s="287" t="s">
        <v>392</v>
      </c>
      <c r="K124" s="314"/>
    </row>
    <row r="125" s="1" customFormat="1" ht="5.25" customHeight="1">
      <c r="B125" s="315"/>
      <c r="C125" s="290"/>
      <c r="D125" s="290"/>
      <c r="E125" s="290"/>
      <c r="F125" s="290"/>
      <c r="G125" s="316"/>
      <c r="H125" s="290"/>
      <c r="I125" s="290"/>
      <c r="J125" s="290"/>
      <c r="K125" s="317"/>
    </row>
    <row r="126" s="1" customFormat="1" ht="15" customHeight="1">
      <c r="B126" s="315"/>
      <c r="C126" s="270" t="s">
        <v>396</v>
      </c>
      <c r="D126" s="292"/>
      <c r="E126" s="292"/>
      <c r="F126" s="293" t="s">
        <v>393</v>
      </c>
      <c r="G126" s="270"/>
      <c r="H126" s="270" t="s">
        <v>433</v>
      </c>
      <c r="I126" s="270" t="s">
        <v>395</v>
      </c>
      <c r="J126" s="270">
        <v>120</v>
      </c>
      <c r="K126" s="318"/>
    </row>
    <row r="127" s="1" customFormat="1" ht="15" customHeight="1">
      <c r="B127" s="315"/>
      <c r="C127" s="270" t="s">
        <v>442</v>
      </c>
      <c r="D127" s="270"/>
      <c r="E127" s="270"/>
      <c r="F127" s="293" t="s">
        <v>393</v>
      </c>
      <c r="G127" s="270"/>
      <c r="H127" s="270" t="s">
        <v>443</v>
      </c>
      <c r="I127" s="270" t="s">
        <v>395</v>
      </c>
      <c r="J127" s="270" t="s">
        <v>444</v>
      </c>
      <c r="K127" s="318"/>
    </row>
    <row r="128" s="1" customFormat="1" ht="15" customHeight="1">
      <c r="B128" s="315"/>
      <c r="C128" s="270" t="s">
        <v>341</v>
      </c>
      <c r="D128" s="270"/>
      <c r="E128" s="270"/>
      <c r="F128" s="293" t="s">
        <v>393</v>
      </c>
      <c r="G128" s="270"/>
      <c r="H128" s="270" t="s">
        <v>445</v>
      </c>
      <c r="I128" s="270" t="s">
        <v>395</v>
      </c>
      <c r="J128" s="270" t="s">
        <v>444</v>
      </c>
      <c r="K128" s="318"/>
    </row>
    <row r="129" s="1" customFormat="1" ht="15" customHeight="1">
      <c r="B129" s="315"/>
      <c r="C129" s="270" t="s">
        <v>404</v>
      </c>
      <c r="D129" s="270"/>
      <c r="E129" s="270"/>
      <c r="F129" s="293" t="s">
        <v>399</v>
      </c>
      <c r="G129" s="270"/>
      <c r="H129" s="270" t="s">
        <v>405</v>
      </c>
      <c r="I129" s="270" t="s">
        <v>395</v>
      </c>
      <c r="J129" s="270">
        <v>15</v>
      </c>
      <c r="K129" s="318"/>
    </row>
    <row r="130" s="1" customFormat="1" ht="15" customHeight="1">
      <c r="B130" s="315"/>
      <c r="C130" s="296" t="s">
        <v>406</v>
      </c>
      <c r="D130" s="296"/>
      <c r="E130" s="296"/>
      <c r="F130" s="297" t="s">
        <v>399</v>
      </c>
      <c r="G130" s="296"/>
      <c r="H130" s="296" t="s">
        <v>407</v>
      </c>
      <c r="I130" s="296" t="s">
        <v>395</v>
      </c>
      <c r="J130" s="296">
        <v>15</v>
      </c>
      <c r="K130" s="318"/>
    </row>
    <row r="131" s="1" customFormat="1" ht="15" customHeight="1">
      <c r="B131" s="315"/>
      <c r="C131" s="296" t="s">
        <v>408</v>
      </c>
      <c r="D131" s="296"/>
      <c r="E131" s="296"/>
      <c r="F131" s="297" t="s">
        <v>399</v>
      </c>
      <c r="G131" s="296"/>
      <c r="H131" s="296" t="s">
        <v>409</v>
      </c>
      <c r="I131" s="296" t="s">
        <v>395</v>
      </c>
      <c r="J131" s="296">
        <v>20</v>
      </c>
      <c r="K131" s="318"/>
    </row>
    <row r="132" s="1" customFormat="1" ht="15" customHeight="1">
      <c r="B132" s="315"/>
      <c r="C132" s="296" t="s">
        <v>410</v>
      </c>
      <c r="D132" s="296"/>
      <c r="E132" s="296"/>
      <c r="F132" s="297" t="s">
        <v>399</v>
      </c>
      <c r="G132" s="296"/>
      <c r="H132" s="296" t="s">
        <v>411</v>
      </c>
      <c r="I132" s="296" t="s">
        <v>395</v>
      </c>
      <c r="J132" s="296">
        <v>20</v>
      </c>
      <c r="K132" s="318"/>
    </row>
    <row r="133" s="1" customFormat="1" ht="15" customHeight="1">
      <c r="B133" s="315"/>
      <c r="C133" s="270" t="s">
        <v>398</v>
      </c>
      <c r="D133" s="270"/>
      <c r="E133" s="270"/>
      <c r="F133" s="293" t="s">
        <v>399</v>
      </c>
      <c r="G133" s="270"/>
      <c r="H133" s="270" t="s">
        <v>433</v>
      </c>
      <c r="I133" s="270" t="s">
        <v>395</v>
      </c>
      <c r="J133" s="270">
        <v>50</v>
      </c>
      <c r="K133" s="318"/>
    </row>
    <row r="134" s="1" customFormat="1" ht="15" customHeight="1">
      <c r="B134" s="315"/>
      <c r="C134" s="270" t="s">
        <v>412</v>
      </c>
      <c r="D134" s="270"/>
      <c r="E134" s="270"/>
      <c r="F134" s="293" t="s">
        <v>399</v>
      </c>
      <c r="G134" s="270"/>
      <c r="H134" s="270" t="s">
        <v>433</v>
      </c>
      <c r="I134" s="270" t="s">
        <v>395</v>
      </c>
      <c r="J134" s="270">
        <v>50</v>
      </c>
      <c r="K134" s="318"/>
    </row>
    <row r="135" s="1" customFormat="1" ht="15" customHeight="1">
      <c r="B135" s="315"/>
      <c r="C135" s="270" t="s">
        <v>418</v>
      </c>
      <c r="D135" s="270"/>
      <c r="E135" s="270"/>
      <c r="F135" s="293" t="s">
        <v>399</v>
      </c>
      <c r="G135" s="270"/>
      <c r="H135" s="270" t="s">
        <v>433</v>
      </c>
      <c r="I135" s="270" t="s">
        <v>395</v>
      </c>
      <c r="J135" s="270">
        <v>50</v>
      </c>
      <c r="K135" s="318"/>
    </row>
    <row r="136" s="1" customFormat="1" ht="15" customHeight="1">
      <c r="B136" s="315"/>
      <c r="C136" s="270" t="s">
        <v>420</v>
      </c>
      <c r="D136" s="270"/>
      <c r="E136" s="270"/>
      <c r="F136" s="293" t="s">
        <v>399</v>
      </c>
      <c r="G136" s="270"/>
      <c r="H136" s="270" t="s">
        <v>433</v>
      </c>
      <c r="I136" s="270" t="s">
        <v>395</v>
      </c>
      <c r="J136" s="270">
        <v>50</v>
      </c>
      <c r="K136" s="318"/>
    </row>
    <row r="137" s="1" customFormat="1" ht="15" customHeight="1">
      <c r="B137" s="315"/>
      <c r="C137" s="270" t="s">
        <v>421</v>
      </c>
      <c r="D137" s="270"/>
      <c r="E137" s="270"/>
      <c r="F137" s="293" t="s">
        <v>399</v>
      </c>
      <c r="G137" s="270"/>
      <c r="H137" s="270" t="s">
        <v>446</v>
      </c>
      <c r="I137" s="270" t="s">
        <v>395</v>
      </c>
      <c r="J137" s="270">
        <v>255</v>
      </c>
      <c r="K137" s="318"/>
    </row>
    <row r="138" s="1" customFormat="1" ht="15" customHeight="1">
      <c r="B138" s="315"/>
      <c r="C138" s="270" t="s">
        <v>423</v>
      </c>
      <c r="D138" s="270"/>
      <c r="E138" s="270"/>
      <c r="F138" s="293" t="s">
        <v>393</v>
      </c>
      <c r="G138" s="270"/>
      <c r="H138" s="270" t="s">
        <v>447</v>
      </c>
      <c r="I138" s="270" t="s">
        <v>425</v>
      </c>
      <c r="J138" s="270"/>
      <c r="K138" s="318"/>
    </row>
    <row r="139" s="1" customFormat="1" ht="15" customHeight="1">
      <c r="B139" s="315"/>
      <c r="C139" s="270" t="s">
        <v>426</v>
      </c>
      <c r="D139" s="270"/>
      <c r="E139" s="270"/>
      <c r="F139" s="293" t="s">
        <v>393</v>
      </c>
      <c r="G139" s="270"/>
      <c r="H139" s="270" t="s">
        <v>448</v>
      </c>
      <c r="I139" s="270" t="s">
        <v>428</v>
      </c>
      <c r="J139" s="270"/>
      <c r="K139" s="318"/>
    </row>
    <row r="140" s="1" customFormat="1" ht="15" customHeight="1">
      <c r="B140" s="315"/>
      <c r="C140" s="270" t="s">
        <v>429</v>
      </c>
      <c r="D140" s="270"/>
      <c r="E140" s="270"/>
      <c r="F140" s="293" t="s">
        <v>393</v>
      </c>
      <c r="G140" s="270"/>
      <c r="H140" s="270" t="s">
        <v>429</v>
      </c>
      <c r="I140" s="270" t="s">
        <v>428</v>
      </c>
      <c r="J140" s="270"/>
      <c r="K140" s="318"/>
    </row>
    <row r="141" s="1" customFormat="1" ht="15" customHeight="1">
      <c r="B141" s="315"/>
      <c r="C141" s="270" t="s">
        <v>40</v>
      </c>
      <c r="D141" s="270"/>
      <c r="E141" s="270"/>
      <c r="F141" s="293" t="s">
        <v>393</v>
      </c>
      <c r="G141" s="270"/>
      <c r="H141" s="270" t="s">
        <v>449</v>
      </c>
      <c r="I141" s="270" t="s">
        <v>428</v>
      </c>
      <c r="J141" s="270"/>
      <c r="K141" s="318"/>
    </row>
    <row r="142" s="1" customFormat="1" ht="15" customHeight="1">
      <c r="B142" s="315"/>
      <c r="C142" s="270" t="s">
        <v>450</v>
      </c>
      <c r="D142" s="270"/>
      <c r="E142" s="270"/>
      <c r="F142" s="293" t="s">
        <v>393</v>
      </c>
      <c r="G142" s="270"/>
      <c r="H142" s="270" t="s">
        <v>451</v>
      </c>
      <c r="I142" s="270" t="s">
        <v>428</v>
      </c>
      <c r="J142" s="270"/>
      <c r="K142" s="318"/>
    </row>
    <row r="143" s="1" customFormat="1" ht="15" customHeight="1">
      <c r="B143" s="319"/>
      <c r="C143" s="320"/>
      <c r="D143" s="320"/>
      <c r="E143" s="320"/>
      <c r="F143" s="320"/>
      <c r="G143" s="320"/>
      <c r="H143" s="320"/>
      <c r="I143" s="320"/>
      <c r="J143" s="320"/>
      <c r="K143" s="321"/>
    </row>
    <row r="144" s="1" customFormat="1" ht="18.75" customHeight="1">
      <c r="B144" s="306"/>
      <c r="C144" s="306"/>
      <c r="D144" s="306"/>
      <c r="E144" s="306"/>
      <c r="F144" s="307"/>
      <c r="G144" s="306"/>
      <c r="H144" s="306"/>
      <c r="I144" s="306"/>
      <c r="J144" s="306"/>
      <c r="K144" s="306"/>
    </row>
    <row r="145" s="1" customFormat="1" ht="18.75" customHeight="1">
      <c r="B145" s="278"/>
      <c r="C145" s="278"/>
      <c r="D145" s="278"/>
      <c r="E145" s="278"/>
      <c r="F145" s="278"/>
      <c r="G145" s="278"/>
      <c r="H145" s="278"/>
      <c r="I145" s="278"/>
      <c r="J145" s="278"/>
      <c r="K145" s="278"/>
    </row>
    <row r="146" s="1" customFormat="1" ht="7.5" customHeight="1">
      <c r="B146" s="279"/>
      <c r="C146" s="280"/>
      <c r="D146" s="280"/>
      <c r="E146" s="280"/>
      <c r="F146" s="280"/>
      <c r="G146" s="280"/>
      <c r="H146" s="280"/>
      <c r="I146" s="280"/>
      <c r="J146" s="280"/>
      <c r="K146" s="281"/>
    </row>
    <row r="147" s="1" customFormat="1" ht="45" customHeight="1">
      <c r="B147" s="282"/>
      <c r="C147" s="283" t="s">
        <v>452</v>
      </c>
      <c r="D147" s="283"/>
      <c r="E147" s="283"/>
      <c r="F147" s="283"/>
      <c r="G147" s="283"/>
      <c r="H147" s="283"/>
      <c r="I147" s="283"/>
      <c r="J147" s="283"/>
      <c r="K147" s="284"/>
    </row>
    <row r="148" s="1" customFormat="1" ht="17.25" customHeight="1">
      <c r="B148" s="282"/>
      <c r="C148" s="285" t="s">
        <v>387</v>
      </c>
      <c r="D148" s="285"/>
      <c r="E148" s="285"/>
      <c r="F148" s="285" t="s">
        <v>388</v>
      </c>
      <c r="G148" s="286"/>
      <c r="H148" s="285" t="s">
        <v>56</v>
      </c>
      <c r="I148" s="285" t="s">
        <v>59</v>
      </c>
      <c r="J148" s="285" t="s">
        <v>389</v>
      </c>
      <c r="K148" s="284"/>
    </row>
    <row r="149" s="1" customFormat="1" ht="17.25" customHeight="1">
      <c r="B149" s="282"/>
      <c r="C149" s="287" t="s">
        <v>390</v>
      </c>
      <c r="D149" s="287"/>
      <c r="E149" s="287"/>
      <c r="F149" s="288" t="s">
        <v>391</v>
      </c>
      <c r="G149" s="289"/>
      <c r="H149" s="287"/>
      <c r="I149" s="287"/>
      <c r="J149" s="287" t="s">
        <v>392</v>
      </c>
      <c r="K149" s="284"/>
    </row>
    <row r="150" s="1" customFormat="1" ht="5.25" customHeight="1">
      <c r="B150" s="295"/>
      <c r="C150" s="290"/>
      <c r="D150" s="290"/>
      <c r="E150" s="290"/>
      <c r="F150" s="290"/>
      <c r="G150" s="291"/>
      <c r="H150" s="290"/>
      <c r="I150" s="290"/>
      <c r="J150" s="290"/>
      <c r="K150" s="318"/>
    </row>
    <row r="151" s="1" customFormat="1" ht="15" customHeight="1">
      <c r="B151" s="295"/>
      <c r="C151" s="322" t="s">
        <v>396</v>
      </c>
      <c r="D151" s="270"/>
      <c r="E151" s="270"/>
      <c r="F151" s="323" t="s">
        <v>393</v>
      </c>
      <c r="G151" s="270"/>
      <c r="H151" s="322" t="s">
        <v>433</v>
      </c>
      <c r="I151" s="322" t="s">
        <v>395</v>
      </c>
      <c r="J151" s="322">
        <v>120</v>
      </c>
      <c r="K151" s="318"/>
    </row>
    <row r="152" s="1" customFormat="1" ht="15" customHeight="1">
      <c r="B152" s="295"/>
      <c r="C152" s="322" t="s">
        <v>442</v>
      </c>
      <c r="D152" s="270"/>
      <c r="E152" s="270"/>
      <c r="F152" s="323" t="s">
        <v>393</v>
      </c>
      <c r="G152" s="270"/>
      <c r="H152" s="322" t="s">
        <v>453</v>
      </c>
      <c r="I152" s="322" t="s">
        <v>395</v>
      </c>
      <c r="J152" s="322" t="s">
        <v>444</v>
      </c>
      <c r="K152" s="318"/>
    </row>
    <row r="153" s="1" customFormat="1" ht="15" customHeight="1">
      <c r="B153" s="295"/>
      <c r="C153" s="322" t="s">
        <v>341</v>
      </c>
      <c r="D153" s="270"/>
      <c r="E153" s="270"/>
      <c r="F153" s="323" t="s">
        <v>393</v>
      </c>
      <c r="G153" s="270"/>
      <c r="H153" s="322" t="s">
        <v>454</v>
      </c>
      <c r="I153" s="322" t="s">
        <v>395</v>
      </c>
      <c r="J153" s="322" t="s">
        <v>444</v>
      </c>
      <c r="K153" s="318"/>
    </row>
    <row r="154" s="1" customFormat="1" ht="15" customHeight="1">
      <c r="B154" s="295"/>
      <c r="C154" s="322" t="s">
        <v>398</v>
      </c>
      <c r="D154" s="270"/>
      <c r="E154" s="270"/>
      <c r="F154" s="323" t="s">
        <v>399</v>
      </c>
      <c r="G154" s="270"/>
      <c r="H154" s="322" t="s">
        <v>433</v>
      </c>
      <c r="I154" s="322" t="s">
        <v>395</v>
      </c>
      <c r="J154" s="322">
        <v>50</v>
      </c>
      <c r="K154" s="318"/>
    </row>
    <row r="155" s="1" customFormat="1" ht="15" customHeight="1">
      <c r="B155" s="295"/>
      <c r="C155" s="322" t="s">
        <v>401</v>
      </c>
      <c r="D155" s="270"/>
      <c r="E155" s="270"/>
      <c r="F155" s="323" t="s">
        <v>393</v>
      </c>
      <c r="G155" s="270"/>
      <c r="H155" s="322" t="s">
        <v>433</v>
      </c>
      <c r="I155" s="322" t="s">
        <v>403</v>
      </c>
      <c r="J155" s="322"/>
      <c r="K155" s="318"/>
    </row>
    <row r="156" s="1" customFormat="1" ht="15" customHeight="1">
      <c r="B156" s="295"/>
      <c r="C156" s="322" t="s">
        <v>412</v>
      </c>
      <c r="D156" s="270"/>
      <c r="E156" s="270"/>
      <c r="F156" s="323" t="s">
        <v>399</v>
      </c>
      <c r="G156" s="270"/>
      <c r="H156" s="322" t="s">
        <v>433</v>
      </c>
      <c r="I156" s="322" t="s">
        <v>395</v>
      </c>
      <c r="J156" s="322">
        <v>50</v>
      </c>
      <c r="K156" s="318"/>
    </row>
    <row r="157" s="1" customFormat="1" ht="15" customHeight="1">
      <c r="B157" s="295"/>
      <c r="C157" s="322" t="s">
        <v>420</v>
      </c>
      <c r="D157" s="270"/>
      <c r="E157" s="270"/>
      <c r="F157" s="323" t="s">
        <v>399</v>
      </c>
      <c r="G157" s="270"/>
      <c r="H157" s="322" t="s">
        <v>433</v>
      </c>
      <c r="I157" s="322" t="s">
        <v>395</v>
      </c>
      <c r="J157" s="322">
        <v>50</v>
      </c>
      <c r="K157" s="318"/>
    </row>
    <row r="158" s="1" customFormat="1" ht="15" customHeight="1">
      <c r="B158" s="295"/>
      <c r="C158" s="322" t="s">
        <v>418</v>
      </c>
      <c r="D158" s="270"/>
      <c r="E158" s="270"/>
      <c r="F158" s="323" t="s">
        <v>399</v>
      </c>
      <c r="G158" s="270"/>
      <c r="H158" s="322" t="s">
        <v>433</v>
      </c>
      <c r="I158" s="322" t="s">
        <v>395</v>
      </c>
      <c r="J158" s="322">
        <v>50</v>
      </c>
      <c r="K158" s="318"/>
    </row>
    <row r="159" s="1" customFormat="1" ht="15" customHeight="1">
      <c r="B159" s="295"/>
      <c r="C159" s="322" t="s">
        <v>84</v>
      </c>
      <c r="D159" s="270"/>
      <c r="E159" s="270"/>
      <c r="F159" s="323" t="s">
        <v>393</v>
      </c>
      <c r="G159" s="270"/>
      <c r="H159" s="322" t="s">
        <v>455</v>
      </c>
      <c r="I159" s="322" t="s">
        <v>395</v>
      </c>
      <c r="J159" s="322" t="s">
        <v>456</v>
      </c>
      <c r="K159" s="318"/>
    </row>
    <row r="160" s="1" customFormat="1" ht="15" customHeight="1">
      <c r="B160" s="295"/>
      <c r="C160" s="322" t="s">
        <v>457</v>
      </c>
      <c r="D160" s="270"/>
      <c r="E160" s="270"/>
      <c r="F160" s="323" t="s">
        <v>393</v>
      </c>
      <c r="G160" s="270"/>
      <c r="H160" s="322" t="s">
        <v>458</v>
      </c>
      <c r="I160" s="322" t="s">
        <v>428</v>
      </c>
      <c r="J160" s="322"/>
      <c r="K160" s="318"/>
    </row>
    <row r="161" s="1" customFormat="1" ht="15" customHeight="1">
      <c r="B161" s="324"/>
      <c r="C161" s="304"/>
      <c r="D161" s="304"/>
      <c r="E161" s="304"/>
      <c r="F161" s="304"/>
      <c r="G161" s="304"/>
      <c r="H161" s="304"/>
      <c r="I161" s="304"/>
      <c r="J161" s="304"/>
      <c r="K161" s="325"/>
    </row>
    <row r="162" s="1" customFormat="1" ht="18.75" customHeight="1">
      <c r="B162" s="306"/>
      <c r="C162" s="316"/>
      <c r="D162" s="316"/>
      <c r="E162" s="316"/>
      <c r="F162" s="326"/>
      <c r="G162" s="316"/>
      <c r="H162" s="316"/>
      <c r="I162" s="316"/>
      <c r="J162" s="316"/>
      <c r="K162" s="306"/>
    </row>
    <row r="163" s="1" customFormat="1" ht="18.75" customHeight="1">
      <c r="B163" s="278"/>
      <c r="C163" s="278"/>
      <c r="D163" s="278"/>
      <c r="E163" s="278"/>
      <c r="F163" s="278"/>
      <c r="G163" s="278"/>
      <c r="H163" s="278"/>
      <c r="I163" s="278"/>
      <c r="J163" s="278"/>
      <c r="K163" s="278"/>
    </row>
    <row r="164" s="1" customFormat="1" ht="7.5" customHeight="1">
      <c r="B164" s="257"/>
      <c r="C164" s="258"/>
      <c r="D164" s="258"/>
      <c r="E164" s="258"/>
      <c r="F164" s="258"/>
      <c r="G164" s="258"/>
      <c r="H164" s="258"/>
      <c r="I164" s="258"/>
      <c r="J164" s="258"/>
      <c r="K164" s="259"/>
    </row>
    <row r="165" s="1" customFormat="1" ht="45" customHeight="1">
      <c r="B165" s="260"/>
      <c r="C165" s="261" t="s">
        <v>459</v>
      </c>
      <c r="D165" s="261"/>
      <c r="E165" s="261"/>
      <c r="F165" s="261"/>
      <c r="G165" s="261"/>
      <c r="H165" s="261"/>
      <c r="I165" s="261"/>
      <c r="J165" s="261"/>
      <c r="K165" s="262"/>
    </row>
    <row r="166" s="1" customFormat="1" ht="17.25" customHeight="1">
      <c r="B166" s="260"/>
      <c r="C166" s="285" t="s">
        <v>387</v>
      </c>
      <c r="D166" s="285"/>
      <c r="E166" s="285"/>
      <c r="F166" s="285" t="s">
        <v>388</v>
      </c>
      <c r="G166" s="327"/>
      <c r="H166" s="328" t="s">
        <v>56</v>
      </c>
      <c r="I166" s="328" t="s">
        <v>59</v>
      </c>
      <c r="J166" s="285" t="s">
        <v>389</v>
      </c>
      <c r="K166" s="262"/>
    </row>
    <row r="167" s="1" customFormat="1" ht="17.25" customHeight="1">
      <c r="B167" s="263"/>
      <c r="C167" s="287" t="s">
        <v>390</v>
      </c>
      <c r="D167" s="287"/>
      <c r="E167" s="287"/>
      <c r="F167" s="288" t="s">
        <v>391</v>
      </c>
      <c r="G167" s="329"/>
      <c r="H167" s="330"/>
      <c r="I167" s="330"/>
      <c r="J167" s="287" t="s">
        <v>392</v>
      </c>
      <c r="K167" s="265"/>
    </row>
    <row r="168" s="1" customFormat="1" ht="5.25" customHeight="1">
      <c r="B168" s="295"/>
      <c r="C168" s="290"/>
      <c r="D168" s="290"/>
      <c r="E168" s="290"/>
      <c r="F168" s="290"/>
      <c r="G168" s="291"/>
      <c r="H168" s="290"/>
      <c r="I168" s="290"/>
      <c r="J168" s="290"/>
      <c r="K168" s="318"/>
    </row>
    <row r="169" s="1" customFormat="1" ht="15" customHeight="1">
      <c r="B169" s="295"/>
      <c r="C169" s="270" t="s">
        <v>396</v>
      </c>
      <c r="D169" s="270"/>
      <c r="E169" s="270"/>
      <c r="F169" s="293" t="s">
        <v>393</v>
      </c>
      <c r="G169" s="270"/>
      <c r="H169" s="270" t="s">
        <v>433</v>
      </c>
      <c r="I169" s="270" t="s">
        <v>395</v>
      </c>
      <c r="J169" s="270">
        <v>120</v>
      </c>
      <c r="K169" s="318"/>
    </row>
    <row r="170" s="1" customFormat="1" ht="15" customHeight="1">
      <c r="B170" s="295"/>
      <c r="C170" s="270" t="s">
        <v>442</v>
      </c>
      <c r="D170" s="270"/>
      <c r="E170" s="270"/>
      <c r="F170" s="293" t="s">
        <v>393</v>
      </c>
      <c r="G170" s="270"/>
      <c r="H170" s="270" t="s">
        <v>443</v>
      </c>
      <c r="I170" s="270" t="s">
        <v>395</v>
      </c>
      <c r="J170" s="270" t="s">
        <v>444</v>
      </c>
      <c r="K170" s="318"/>
    </row>
    <row r="171" s="1" customFormat="1" ht="15" customHeight="1">
      <c r="B171" s="295"/>
      <c r="C171" s="270" t="s">
        <v>341</v>
      </c>
      <c r="D171" s="270"/>
      <c r="E171" s="270"/>
      <c r="F171" s="293" t="s">
        <v>393</v>
      </c>
      <c r="G171" s="270"/>
      <c r="H171" s="270" t="s">
        <v>460</v>
      </c>
      <c r="I171" s="270" t="s">
        <v>395</v>
      </c>
      <c r="J171" s="270" t="s">
        <v>444</v>
      </c>
      <c r="K171" s="318"/>
    </row>
    <row r="172" s="1" customFormat="1" ht="15" customHeight="1">
      <c r="B172" s="295"/>
      <c r="C172" s="270" t="s">
        <v>398</v>
      </c>
      <c r="D172" s="270"/>
      <c r="E172" s="270"/>
      <c r="F172" s="293" t="s">
        <v>399</v>
      </c>
      <c r="G172" s="270"/>
      <c r="H172" s="270" t="s">
        <v>460</v>
      </c>
      <c r="I172" s="270" t="s">
        <v>395</v>
      </c>
      <c r="J172" s="270">
        <v>50</v>
      </c>
      <c r="K172" s="318"/>
    </row>
    <row r="173" s="1" customFormat="1" ht="15" customHeight="1">
      <c r="B173" s="295"/>
      <c r="C173" s="270" t="s">
        <v>401</v>
      </c>
      <c r="D173" s="270"/>
      <c r="E173" s="270"/>
      <c r="F173" s="293" t="s">
        <v>393</v>
      </c>
      <c r="G173" s="270"/>
      <c r="H173" s="270" t="s">
        <v>460</v>
      </c>
      <c r="I173" s="270" t="s">
        <v>403</v>
      </c>
      <c r="J173" s="270"/>
      <c r="K173" s="318"/>
    </row>
    <row r="174" s="1" customFormat="1" ht="15" customHeight="1">
      <c r="B174" s="295"/>
      <c r="C174" s="270" t="s">
        <v>412</v>
      </c>
      <c r="D174" s="270"/>
      <c r="E174" s="270"/>
      <c r="F174" s="293" t="s">
        <v>399</v>
      </c>
      <c r="G174" s="270"/>
      <c r="H174" s="270" t="s">
        <v>460</v>
      </c>
      <c r="I174" s="270" t="s">
        <v>395</v>
      </c>
      <c r="J174" s="270">
        <v>50</v>
      </c>
      <c r="K174" s="318"/>
    </row>
    <row r="175" s="1" customFormat="1" ht="15" customHeight="1">
      <c r="B175" s="295"/>
      <c r="C175" s="270" t="s">
        <v>420</v>
      </c>
      <c r="D175" s="270"/>
      <c r="E175" s="270"/>
      <c r="F175" s="293" t="s">
        <v>399</v>
      </c>
      <c r="G175" s="270"/>
      <c r="H175" s="270" t="s">
        <v>460</v>
      </c>
      <c r="I175" s="270" t="s">
        <v>395</v>
      </c>
      <c r="J175" s="270">
        <v>50</v>
      </c>
      <c r="K175" s="318"/>
    </row>
    <row r="176" s="1" customFormat="1" ht="15" customHeight="1">
      <c r="B176" s="295"/>
      <c r="C176" s="270" t="s">
        <v>418</v>
      </c>
      <c r="D176" s="270"/>
      <c r="E176" s="270"/>
      <c r="F176" s="293" t="s">
        <v>399</v>
      </c>
      <c r="G176" s="270"/>
      <c r="H176" s="270" t="s">
        <v>460</v>
      </c>
      <c r="I176" s="270" t="s">
        <v>395</v>
      </c>
      <c r="J176" s="270">
        <v>50</v>
      </c>
      <c r="K176" s="318"/>
    </row>
    <row r="177" s="1" customFormat="1" ht="15" customHeight="1">
      <c r="B177" s="295"/>
      <c r="C177" s="270" t="s">
        <v>94</v>
      </c>
      <c r="D177" s="270"/>
      <c r="E177" s="270"/>
      <c r="F177" s="293" t="s">
        <v>393</v>
      </c>
      <c r="G177" s="270"/>
      <c r="H177" s="270" t="s">
        <v>461</v>
      </c>
      <c r="I177" s="270" t="s">
        <v>462</v>
      </c>
      <c r="J177" s="270"/>
      <c r="K177" s="318"/>
    </row>
    <row r="178" s="1" customFormat="1" ht="15" customHeight="1">
      <c r="B178" s="295"/>
      <c r="C178" s="270" t="s">
        <v>59</v>
      </c>
      <c r="D178" s="270"/>
      <c r="E178" s="270"/>
      <c r="F178" s="293" t="s">
        <v>393</v>
      </c>
      <c r="G178" s="270"/>
      <c r="H178" s="270" t="s">
        <v>463</v>
      </c>
      <c r="I178" s="270" t="s">
        <v>464</v>
      </c>
      <c r="J178" s="270">
        <v>1</v>
      </c>
      <c r="K178" s="318"/>
    </row>
    <row r="179" s="1" customFormat="1" ht="15" customHeight="1">
      <c r="B179" s="295"/>
      <c r="C179" s="270" t="s">
        <v>55</v>
      </c>
      <c r="D179" s="270"/>
      <c r="E179" s="270"/>
      <c r="F179" s="293" t="s">
        <v>393</v>
      </c>
      <c r="G179" s="270"/>
      <c r="H179" s="270" t="s">
        <v>465</v>
      </c>
      <c r="I179" s="270" t="s">
        <v>395</v>
      </c>
      <c r="J179" s="270">
        <v>20</v>
      </c>
      <c r="K179" s="318"/>
    </row>
    <row r="180" s="1" customFormat="1" ht="15" customHeight="1">
      <c r="B180" s="295"/>
      <c r="C180" s="270" t="s">
        <v>56</v>
      </c>
      <c r="D180" s="270"/>
      <c r="E180" s="270"/>
      <c r="F180" s="293" t="s">
        <v>393</v>
      </c>
      <c r="G180" s="270"/>
      <c r="H180" s="270" t="s">
        <v>466</v>
      </c>
      <c r="I180" s="270" t="s">
        <v>395</v>
      </c>
      <c r="J180" s="270">
        <v>255</v>
      </c>
      <c r="K180" s="318"/>
    </row>
    <row r="181" s="1" customFormat="1" ht="15" customHeight="1">
      <c r="B181" s="295"/>
      <c r="C181" s="270" t="s">
        <v>95</v>
      </c>
      <c r="D181" s="270"/>
      <c r="E181" s="270"/>
      <c r="F181" s="293" t="s">
        <v>393</v>
      </c>
      <c r="G181" s="270"/>
      <c r="H181" s="270" t="s">
        <v>357</v>
      </c>
      <c r="I181" s="270" t="s">
        <v>395</v>
      </c>
      <c r="J181" s="270">
        <v>10</v>
      </c>
      <c r="K181" s="318"/>
    </row>
    <row r="182" s="1" customFormat="1" ht="15" customHeight="1">
      <c r="B182" s="295"/>
      <c r="C182" s="270" t="s">
        <v>96</v>
      </c>
      <c r="D182" s="270"/>
      <c r="E182" s="270"/>
      <c r="F182" s="293" t="s">
        <v>393</v>
      </c>
      <c r="G182" s="270"/>
      <c r="H182" s="270" t="s">
        <v>467</v>
      </c>
      <c r="I182" s="270" t="s">
        <v>428</v>
      </c>
      <c r="J182" s="270"/>
      <c r="K182" s="318"/>
    </row>
    <row r="183" s="1" customFormat="1" ht="15" customHeight="1">
      <c r="B183" s="295"/>
      <c r="C183" s="270" t="s">
        <v>468</v>
      </c>
      <c r="D183" s="270"/>
      <c r="E183" s="270"/>
      <c r="F183" s="293" t="s">
        <v>393</v>
      </c>
      <c r="G183" s="270"/>
      <c r="H183" s="270" t="s">
        <v>469</v>
      </c>
      <c r="I183" s="270" t="s">
        <v>428</v>
      </c>
      <c r="J183" s="270"/>
      <c r="K183" s="318"/>
    </row>
    <row r="184" s="1" customFormat="1" ht="15" customHeight="1">
      <c r="B184" s="295"/>
      <c r="C184" s="270" t="s">
        <v>457</v>
      </c>
      <c r="D184" s="270"/>
      <c r="E184" s="270"/>
      <c r="F184" s="293" t="s">
        <v>393</v>
      </c>
      <c r="G184" s="270"/>
      <c r="H184" s="270" t="s">
        <v>470</v>
      </c>
      <c r="I184" s="270" t="s">
        <v>428</v>
      </c>
      <c r="J184" s="270"/>
      <c r="K184" s="318"/>
    </row>
    <row r="185" s="1" customFormat="1" ht="15" customHeight="1">
      <c r="B185" s="295"/>
      <c r="C185" s="270" t="s">
        <v>98</v>
      </c>
      <c r="D185" s="270"/>
      <c r="E185" s="270"/>
      <c r="F185" s="293" t="s">
        <v>399</v>
      </c>
      <c r="G185" s="270"/>
      <c r="H185" s="270" t="s">
        <v>471</v>
      </c>
      <c r="I185" s="270" t="s">
        <v>395</v>
      </c>
      <c r="J185" s="270">
        <v>50</v>
      </c>
      <c r="K185" s="318"/>
    </row>
    <row r="186" s="1" customFormat="1" ht="15" customHeight="1">
      <c r="B186" s="295"/>
      <c r="C186" s="270" t="s">
        <v>472</v>
      </c>
      <c r="D186" s="270"/>
      <c r="E186" s="270"/>
      <c r="F186" s="293" t="s">
        <v>399</v>
      </c>
      <c r="G186" s="270"/>
      <c r="H186" s="270" t="s">
        <v>473</v>
      </c>
      <c r="I186" s="270" t="s">
        <v>474</v>
      </c>
      <c r="J186" s="270"/>
      <c r="K186" s="318"/>
    </row>
    <row r="187" s="1" customFormat="1" ht="15" customHeight="1">
      <c r="B187" s="295"/>
      <c r="C187" s="270" t="s">
        <v>475</v>
      </c>
      <c r="D187" s="270"/>
      <c r="E187" s="270"/>
      <c r="F187" s="293" t="s">
        <v>399</v>
      </c>
      <c r="G187" s="270"/>
      <c r="H187" s="270" t="s">
        <v>476</v>
      </c>
      <c r="I187" s="270" t="s">
        <v>474</v>
      </c>
      <c r="J187" s="270"/>
      <c r="K187" s="318"/>
    </row>
    <row r="188" s="1" customFormat="1" ht="15" customHeight="1">
      <c r="B188" s="295"/>
      <c r="C188" s="270" t="s">
        <v>477</v>
      </c>
      <c r="D188" s="270"/>
      <c r="E188" s="270"/>
      <c r="F188" s="293" t="s">
        <v>399</v>
      </c>
      <c r="G188" s="270"/>
      <c r="H188" s="270" t="s">
        <v>478</v>
      </c>
      <c r="I188" s="270" t="s">
        <v>474</v>
      </c>
      <c r="J188" s="270"/>
      <c r="K188" s="318"/>
    </row>
    <row r="189" s="1" customFormat="1" ht="15" customHeight="1">
      <c r="B189" s="295"/>
      <c r="C189" s="331" t="s">
        <v>479</v>
      </c>
      <c r="D189" s="270"/>
      <c r="E189" s="270"/>
      <c r="F189" s="293" t="s">
        <v>399</v>
      </c>
      <c r="G189" s="270"/>
      <c r="H189" s="270" t="s">
        <v>480</v>
      </c>
      <c r="I189" s="270" t="s">
        <v>481</v>
      </c>
      <c r="J189" s="332" t="s">
        <v>482</v>
      </c>
      <c r="K189" s="318"/>
    </row>
    <row r="190" s="17" customFormat="1" ht="15" customHeight="1">
      <c r="B190" s="333"/>
      <c r="C190" s="334" t="s">
        <v>483</v>
      </c>
      <c r="D190" s="335"/>
      <c r="E190" s="335"/>
      <c r="F190" s="336" t="s">
        <v>399</v>
      </c>
      <c r="G190" s="335"/>
      <c r="H190" s="335" t="s">
        <v>484</v>
      </c>
      <c r="I190" s="335" t="s">
        <v>481</v>
      </c>
      <c r="J190" s="337" t="s">
        <v>482</v>
      </c>
      <c r="K190" s="338"/>
    </row>
    <row r="191" s="1" customFormat="1" ht="15" customHeight="1">
      <c r="B191" s="295"/>
      <c r="C191" s="331" t="s">
        <v>44</v>
      </c>
      <c r="D191" s="270"/>
      <c r="E191" s="270"/>
      <c r="F191" s="293" t="s">
        <v>393</v>
      </c>
      <c r="G191" s="270"/>
      <c r="H191" s="267" t="s">
        <v>485</v>
      </c>
      <c r="I191" s="270" t="s">
        <v>486</v>
      </c>
      <c r="J191" s="270"/>
      <c r="K191" s="318"/>
    </row>
    <row r="192" s="1" customFormat="1" ht="15" customHeight="1">
      <c r="B192" s="295"/>
      <c r="C192" s="331" t="s">
        <v>487</v>
      </c>
      <c r="D192" s="270"/>
      <c r="E192" s="270"/>
      <c r="F192" s="293" t="s">
        <v>393</v>
      </c>
      <c r="G192" s="270"/>
      <c r="H192" s="270" t="s">
        <v>488</v>
      </c>
      <c r="I192" s="270" t="s">
        <v>428</v>
      </c>
      <c r="J192" s="270"/>
      <c r="K192" s="318"/>
    </row>
    <row r="193" s="1" customFormat="1" ht="15" customHeight="1">
      <c r="B193" s="295"/>
      <c r="C193" s="331" t="s">
        <v>489</v>
      </c>
      <c r="D193" s="270"/>
      <c r="E193" s="270"/>
      <c r="F193" s="293" t="s">
        <v>393</v>
      </c>
      <c r="G193" s="270"/>
      <c r="H193" s="270" t="s">
        <v>490</v>
      </c>
      <c r="I193" s="270" t="s">
        <v>428</v>
      </c>
      <c r="J193" s="270"/>
      <c r="K193" s="318"/>
    </row>
    <row r="194" s="1" customFormat="1" ht="15" customHeight="1">
      <c r="B194" s="295"/>
      <c r="C194" s="331" t="s">
        <v>491</v>
      </c>
      <c r="D194" s="270"/>
      <c r="E194" s="270"/>
      <c r="F194" s="293" t="s">
        <v>399</v>
      </c>
      <c r="G194" s="270"/>
      <c r="H194" s="270" t="s">
        <v>492</v>
      </c>
      <c r="I194" s="270" t="s">
        <v>428</v>
      </c>
      <c r="J194" s="270"/>
      <c r="K194" s="318"/>
    </row>
    <row r="195" s="1" customFormat="1" ht="15" customHeight="1">
      <c r="B195" s="324"/>
      <c r="C195" s="339"/>
      <c r="D195" s="304"/>
      <c r="E195" s="304"/>
      <c r="F195" s="304"/>
      <c r="G195" s="304"/>
      <c r="H195" s="304"/>
      <c r="I195" s="304"/>
      <c r="J195" s="304"/>
      <c r="K195" s="325"/>
    </row>
    <row r="196" s="1" customFormat="1" ht="18.75" customHeight="1">
      <c r="B196" s="306"/>
      <c r="C196" s="316"/>
      <c r="D196" s="316"/>
      <c r="E196" s="316"/>
      <c r="F196" s="326"/>
      <c r="G196" s="316"/>
      <c r="H196" s="316"/>
      <c r="I196" s="316"/>
      <c r="J196" s="316"/>
      <c r="K196" s="306"/>
    </row>
    <row r="197" s="1" customFormat="1" ht="18.75" customHeight="1">
      <c r="B197" s="306"/>
      <c r="C197" s="316"/>
      <c r="D197" s="316"/>
      <c r="E197" s="316"/>
      <c r="F197" s="326"/>
      <c r="G197" s="316"/>
      <c r="H197" s="316"/>
      <c r="I197" s="316"/>
      <c r="J197" s="316"/>
      <c r="K197" s="306"/>
    </row>
    <row r="198" s="1" customFormat="1" ht="18.75" customHeight="1">
      <c r="B198" s="278"/>
      <c r="C198" s="278"/>
      <c r="D198" s="278"/>
      <c r="E198" s="278"/>
      <c r="F198" s="278"/>
      <c r="G198" s="278"/>
      <c r="H198" s="278"/>
      <c r="I198" s="278"/>
      <c r="J198" s="278"/>
      <c r="K198" s="278"/>
    </row>
    <row r="199" s="1" customFormat="1" ht="13.5">
      <c r="B199" s="257"/>
      <c r="C199" s="258"/>
      <c r="D199" s="258"/>
      <c r="E199" s="258"/>
      <c r="F199" s="258"/>
      <c r="G199" s="258"/>
      <c r="H199" s="258"/>
      <c r="I199" s="258"/>
      <c r="J199" s="258"/>
      <c r="K199" s="259"/>
    </row>
    <row r="200" s="1" customFormat="1" ht="21">
      <c r="B200" s="260"/>
      <c r="C200" s="261" t="s">
        <v>493</v>
      </c>
      <c r="D200" s="261"/>
      <c r="E200" s="261"/>
      <c r="F200" s="261"/>
      <c r="G200" s="261"/>
      <c r="H200" s="261"/>
      <c r="I200" s="261"/>
      <c r="J200" s="261"/>
      <c r="K200" s="262"/>
    </row>
    <row r="201" s="1" customFormat="1" ht="25.5" customHeight="1">
      <c r="B201" s="260"/>
      <c r="C201" s="340" t="s">
        <v>494</v>
      </c>
      <c r="D201" s="340"/>
      <c r="E201" s="340"/>
      <c r="F201" s="340" t="s">
        <v>495</v>
      </c>
      <c r="G201" s="341"/>
      <c r="H201" s="340" t="s">
        <v>496</v>
      </c>
      <c r="I201" s="340"/>
      <c r="J201" s="340"/>
      <c r="K201" s="262"/>
    </row>
    <row r="202" s="1" customFormat="1" ht="5.25" customHeight="1">
      <c r="B202" s="295"/>
      <c r="C202" s="290"/>
      <c r="D202" s="290"/>
      <c r="E202" s="290"/>
      <c r="F202" s="290"/>
      <c r="G202" s="316"/>
      <c r="H202" s="290"/>
      <c r="I202" s="290"/>
      <c r="J202" s="290"/>
      <c r="K202" s="318"/>
    </row>
    <row r="203" s="1" customFormat="1" ht="15" customHeight="1">
      <c r="B203" s="295"/>
      <c r="C203" s="270" t="s">
        <v>486</v>
      </c>
      <c r="D203" s="270"/>
      <c r="E203" s="270"/>
      <c r="F203" s="293" t="s">
        <v>45</v>
      </c>
      <c r="G203" s="270"/>
      <c r="H203" s="270" t="s">
        <v>497</v>
      </c>
      <c r="I203" s="270"/>
      <c r="J203" s="270"/>
      <c r="K203" s="318"/>
    </row>
    <row r="204" s="1" customFormat="1" ht="15" customHeight="1">
      <c r="B204" s="295"/>
      <c r="C204" s="270"/>
      <c r="D204" s="270"/>
      <c r="E204" s="270"/>
      <c r="F204" s="293" t="s">
        <v>46</v>
      </c>
      <c r="G204" s="270"/>
      <c r="H204" s="270" t="s">
        <v>498</v>
      </c>
      <c r="I204" s="270"/>
      <c r="J204" s="270"/>
      <c r="K204" s="318"/>
    </row>
    <row r="205" s="1" customFormat="1" ht="15" customHeight="1">
      <c r="B205" s="295"/>
      <c r="C205" s="270"/>
      <c r="D205" s="270"/>
      <c r="E205" s="270"/>
      <c r="F205" s="293" t="s">
        <v>49</v>
      </c>
      <c r="G205" s="270"/>
      <c r="H205" s="270" t="s">
        <v>499</v>
      </c>
      <c r="I205" s="270"/>
      <c r="J205" s="270"/>
      <c r="K205" s="318"/>
    </row>
    <row r="206" s="1" customFormat="1" ht="15" customHeight="1">
      <c r="B206" s="295"/>
      <c r="C206" s="270"/>
      <c r="D206" s="270"/>
      <c r="E206" s="270"/>
      <c r="F206" s="293" t="s">
        <v>47</v>
      </c>
      <c r="G206" s="270"/>
      <c r="H206" s="270" t="s">
        <v>500</v>
      </c>
      <c r="I206" s="270"/>
      <c r="J206" s="270"/>
      <c r="K206" s="318"/>
    </row>
    <row r="207" s="1" customFormat="1" ht="15" customHeight="1">
      <c r="B207" s="295"/>
      <c r="C207" s="270"/>
      <c r="D207" s="270"/>
      <c r="E207" s="270"/>
      <c r="F207" s="293" t="s">
        <v>48</v>
      </c>
      <c r="G207" s="270"/>
      <c r="H207" s="270" t="s">
        <v>501</v>
      </c>
      <c r="I207" s="270"/>
      <c r="J207" s="270"/>
      <c r="K207" s="318"/>
    </row>
    <row r="208" s="1" customFormat="1" ht="15" customHeight="1">
      <c r="B208" s="295"/>
      <c r="C208" s="270"/>
      <c r="D208" s="270"/>
      <c r="E208" s="270"/>
      <c r="F208" s="293"/>
      <c r="G208" s="270"/>
      <c r="H208" s="270"/>
      <c r="I208" s="270"/>
      <c r="J208" s="270"/>
      <c r="K208" s="318"/>
    </row>
    <row r="209" s="1" customFormat="1" ht="15" customHeight="1">
      <c r="B209" s="295"/>
      <c r="C209" s="270" t="s">
        <v>440</v>
      </c>
      <c r="D209" s="270"/>
      <c r="E209" s="270"/>
      <c r="F209" s="293" t="s">
        <v>78</v>
      </c>
      <c r="G209" s="270"/>
      <c r="H209" s="270" t="s">
        <v>502</v>
      </c>
      <c r="I209" s="270"/>
      <c r="J209" s="270"/>
      <c r="K209" s="318"/>
    </row>
    <row r="210" s="1" customFormat="1" ht="15" customHeight="1">
      <c r="B210" s="295"/>
      <c r="C210" s="270"/>
      <c r="D210" s="270"/>
      <c r="E210" s="270"/>
      <c r="F210" s="293" t="s">
        <v>335</v>
      </c>
      <c r="G210" s="270"/>
      <c r="H210" s="270" t="s">
        <v>336</v>
      </c>
      <c r="I210" s="270"/>
      <c r="J210" s="270"/>
      <c r="K210" s="318"/>
    </row>
    <row r="211" s="1" customFormat="1" ht="15" customHeight="1">
      <c r="B211" s="295"/>
      <c r="C211" s="270"/>
      <c r="D211" s="270"/>
      <c r="E211" s="270"/>
      <c r="F211" s="293" t="s">
        <v>333</v>
      </c>
      <c r="G211" s="270"/>
      <c r="H211" s="270" t="s">
        <v>503</v>
      </c>
      <c r="I211" s="270"/>
      <c r="J211" s="270"/>
      <c r="K211" s="318"/>
    </row>
    <row r="212" s="1" customFormat="1" ht="15" customHeight="1">
      <c r="B212" s="342"/>
      <c r="C212" s="270"/>
      <c r="D212" s="270"/>
      <c r="E212" s="270"/>
      <c r="F212" s="293" t="s">
        <v>337</v>
      </c>
      <c r="G212" s="331"/>
      <c r="H212" s="322" t="s">
        <v>338</v>
      </c>
      <c r="I212" s="322"/>
      <c r="J212" s="322"/>
      <c r="K212" s="343"/>
    </row>
    <row r="213" s="1" customFormat="1" ht="15" customHeight="1">
      <c r="B213" s="342"/>
      <c r="C213" s="270"/>
      <c r="D213" s="270"/>
      <c r="E213" s="270"/>
      <c r="F213" s="293" t="s">
        <v>339</v>
      </c>
      <c r="G213" s="331"/>
      <c r="H213" s="322" t="s">
        <v>504</v>
      </c>
      <c r="I213" s="322"/>
      <c r="J213" s="322"/>
      <c r="K213" s="343"/>
    </row>
    <row r="214" s="1" customFormat="1" ht="15" customHeight="1">
      <c r="B214" s="342"/>
      <c r="C214" s="270"/>
      <c r="D214" s="270"/>
      <c r="E214" s="270"/>
      <c r="F214" s="293"/>
      <c r="G214" s="331"/>
      <c r="H214" s="322"/>
      <c r="I214" s="322"/>
      <c r="J214" s="322"/>
      <c r="K214" s="343"/>
    </row>
    <row r="215" s="1" customFormat="1" ht="15" customHeight="1">
      <c r="B215" s="342"/>
      <c r="C215" s="270" t="s">
        <v>464</v>
      </c>
      <c r="D215" s="270"/>
      <c r="E215" s="270"/>
      <c r="F215" s="293">
        <v>1</v>
      </c>
      <c r="G215" s="331"/>
      <c r="H215" s="322" t="s">
        <v>505</v>
      </c>
      <c r="I215" s="322"/>
      <c r="J215" s="322"/>
      <c r="K215" s="343"/>
    </row>
    <row r="216" s="1" customFormat="1" ht="15" customHeight="1">
      <c r="B216" s="342"/>
      <c r="C216" s="270"/>
      <c r="D216" s="270"/>
      <c r="E216" s="270"/>
      <c r="F216" s="293">
        <v>2</v>
      </c>
      <c r="G216" s="331"/>
      <c r="H216" s="322" t="s">
        <v>506</v>
      </c>
      <c r="I216" s="322"/>
      <c r="J216" s="322"/>
      <c r="K216" s="343"/>
    </row>
    <row r="217" s="1" customFormat="1" ht="15" customHeight="1">
      <c r="B217" s="342"/>
      <c r="C217" s="270"/>
      <c r="D217" s="270"/>
      <c r="E217" s="270"/>
      <c r="F217" s="293">
        <v>3</v>
      </c>
      <c r="G217" s="331"/>
      <c r="H217" s="322" t="s">
        <v>507</v>
      </c>
      <c r="I217" s="322"/>
      <c r="J217" s="322"/>
      <c r="K217" s="343"/>
    </row>
    <row r="218" s="1" customFormat="1" ht="15" customHeight="1">
      <c r="B218" s="342"/>
      <c r="C218" s="270"/>
      <c r="D218" s="270"/>
      <c r="E218" s="270"/>
      <c r="F218" s="293">
        <v>4</v>
      </c>
      <c r="G218" s="331"/>
      <c r="H218" s="322" t="s">
        <v>508</v>
      </c>
      <c r="I218" s="322"/>
      <c r="J218" s="322"/>
      <c r="K218" s="343"/>
    </row>
    <row r="219" s="1" customFormat="1" ht="12.75" customHeight="1">
      <c r="B219" s="344"/>
      <c r="C219" s="345"/>
      <c r="D219" s="345"/>
      <c r="E219" s="345"/>
      <c r="F219" s="345"/>
      <c r="G219" s="345"/>
      <c r="H219" s="345"/>
      <c r="I219" s="345"/>
      <c r="J219" s="345"/>
      <c r="K219" s="34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 Procházka</dc:creator>
  <cp:lastModifiedBy>Jan Procházka</cp:lastModifiedBy>
  <dcterms:created xsi:type="dcterms:W3CDTF">2025-05-02T07:46:59Z</dcterms:created>
  <dcterms:modified xsi:type="dcterms:W3CDTF">2025-05-02T07:47:02Z</dcterms:modified>
</cp:coreProperties>
</file>